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ПЕРЕЛІКИ_ЗАТВЕРДЖЕНІ_ГОЛОВАМИ\"/>
    </mc:Choice>
  </mc:AlternateContent>
  <bookViews>
    <workbookView xWindow="0" yWindow="0" windowWidth="15345" windowHeight="4575"/>
  </bookViews>
  <sheets>
    <sheet name="Аркуш1" sheetId="1" r:id="rId1"/>
  </sheets>
  <definedNames>
    <definedName name="_xlnm._FilterDatabase" localSheetId="0" hidden="1">Аркуш1!$A$5:$XEH$1228</definedName>
    <definedName name="_xlnm.Print_Titles" localSheetId="0">Аркуш1!$5:$5</definedName>
    <definedName name="_xlnm.Print_Area" localSheetId="0">Аркуш1!$A$1:$O$1239</definedName>
  </definedNames>
  <calcPr calcId="162913"/>
</workbook>
</file>

<file path=xl/calcChain.xml><?xml version="1.0" encoding="utf-8"?>
<calcChain xmlns="http://schemas.openxmlformats.org/spreadsheetml/2006/main">
  <c r="A574" i="1" l="1"/>
  <c r="I679" i="1" l="1"/>
  <c r="J679" i="1"/>
  <c r="K679" i="1"/>
  <c r="L679" i="1"/>
  <c r="M679" i="1"/>
  <c r="N679" i="1"/>
  <c r="O679" i="1"/>
  <c r="H685" i="1"/>
  <c r="L685" i="1"/>
  <c r="H1183" i="1" l="1"/>
  <c r="I1208" i="1"/>
  <c r="J1208" i="1"/>
  <c r="K1208" i="1"/>
  <c r="L1208" i="1"/>
  <c r="M1208" i="1"/>
  <c r="N1208" i="1"/>
  <c r="O1208" i="1"/>
  <c r="H1208" i="1"/>
  <c r="B1210" i="1"/>
  <c r="H690" i="1" l="1"/>
  <c r="H193" i="1" l="1"/>
  <c r="H186" i="1"/>
  <c r="H175" i="1"/>
  <c r="H171" i="1"/>
  <c r="H166" i="1"/>
  <c r="I112" i="1"/>
  <c r="J112" i="1"/>
  <c r="K112" i="1"/>
  <c r="L112" i="1"/>
  <c r="M112" i="1"/>
  <c r="N112" i="1"/>
  <c r="O112" i="1"/>
  <c r="H112" i="1"/>
  <c r="H188" i="1"/>
  <c r="I188" i="1"/>
  <c r="J188" i="1"/>
  <c r="K188" i="1"/>
  <c r="L188" i="1"/>
  <c r="M188" i="1"/>
  <c r="N188" i="1"/>
  <c r="O188" i="1"/>
  <c r="B190" i="1"/>
  <c r="B191" i="1" s="1"/>
  <c r="B173" i="1"/>
  <c r="B174" i="1" s="1"/>
  <c r="B114" i="1"/>
  <c r="B396" i="1"/>
  <c r="B397" i="1" s="1"/>
  <c r="B398" i="1" s="1"/>
  <c r="B399" i="1" s="1"/>
  <c r="B400" i="1" s="1"/>
  <c r="B401" i="1" s="1"/>
  <c r="B402" i="1" s="1"/>
  <c r="B403" i="1" s="1"/>
  <c r="B404" i="1" s="1"/>
  <c r="B405" i="1" s="1"/>
  <c r="B406" i="1" s="1"/>
  <c r="B407" i="1" s="1"/>
  <c r="B408" i="1" s="1"/>
  <c r="B409" i="1" s="1"/>
  <c r="H345" i="1"/>
  <c r="O186" i="1" l="1"/>
  <c r="I186" i="1"/>
  <c r="J186" i="1"/>
  <c r="K186" i="1"/>
  <c r="L186" i="1"/>
  <c r="M186" i="1"/>
  <c r="N186" i="1"/>
  <c r="I750" i="1"/>
  <c r="J750" i="1"/>
  <c r="K750" i="1"/>
  <c r="L750" i="1"/>
  <c r="M750" i="1"/>
  <c r="N750" i="1"/>
  <c r="O750" i="1"/>
  <c r="H750" i="1"/>
  <c r="I513" i="1"/>
  <c r="J513" i="1"/>
  <c r="K513" i="1"/>
  <c r="L513" i="1"/>
  <c r="M513" i="1"/>
  <c r="N513" i="1"/>
  <c r="O513" i="1"/>
  <c r="H513" i="1"/>
  <c r="B433" i="1"/>
  <c r="I345" i="1"/>
  <c r="J345" i="1"/>
  <c r="K345" i="1"/>
  <c r="L345" i="1"/>
  <c r="M345" i="1"/>
  <c r="N345" i="1"/>
  <c r="O345" i="1"/>
  <c r="H230" i="1"/>
  <c r="I171" i="1"/>
  <c r="J171" i="1"/>
  <c r="K171" i="1"/>
  <c r="L171" i="1"/>
  <c r="M171" i="1"/>
  <c r="N171" i="1"/>
  <c r="O171" i="1"/>
  <c r="M219" i="1"/>
  <c r="B965" i="1"/>
  <c r="B966" i="1" s="1"/>
  <c r="B344" i="1"/>
  <c r="K495" i="1" l="1"/>
  <c r="K324" i="1" l="1"/>
  <c r="J460" i="1"/>
  <c r="K604" i="1"/>
  <c r="K298" i="1"/>
  <c r="K297" i="1" l="1"/>
  <c r="K916" i="1"/>
  <c r="K906" i="1" l="1"/>
  <c r="K485" i="1"/>
  <c r="K499" i="1"/>
  <c r="J285" i="1" l="1"/>
  <c r="J286" i="1"/>
  <c r="J294" i="1"/>
  <c r="K418" i="1"/>
  <c r="K900" i="1"/>
  <c r="K915" i="1"/>
  <c r="K899" i="1"/>
  <c r="K910" i="1"/>
  <c r="K913" i="1"/>
  <c r="H679" i="1" l="1"/>
  <c r="H425" i="1"/>
  <c r="H508" i="1"/>
  <c r="H611" i="1"/>
  <c r="H338" i="1"/>
  <c r="I338" i="1"/>
  <c r="H275" i="1"/>
  <c r="H229" i="1" s="1"/>
  <c r="I275" i="1"/>
  <c r="H394" i="1"/>
  <c r="H301" i="1"/>
  <c r="I10" i="1"/>
  <c r="I85" i="1"/>
  <c r="I166" i="1"/>
  <c r="I175" i="1"/>
  <c r="I193" i="1"/>
  <c r="I230" i="1"/>
  <c r="I278" i="1"/>
  <c r="I301" i="1"/>
  <c r="I383" i="1"/>
  <c r="I394" i="1"/>
  <c r="I420" i="1"/>
  <c r="I425" i="1"/>
  <c r="I434" i="1"/>
  <c r="I508" i="1"/>
  <c r="I573" i="1"/>
  <c r="I611" i="1"/>
  <c r="I619" i="1"/>
  <c r="I634" i="1"/>
  <c r="I690" i="1"/>
  <c r="J690" i="1"/>
  <c r="K690" i="1"/>
  <c r="L690" i="1"/>
  <c r="M690" i="1"/>
  <c r="N690" i="1"/>
  <c r="O690" i="1"/>
  <c r="H1138" i="1"/>
  <c r="I1183" i="1"/>
  <c r="J1183" i="1"/>
  <c r="K1183" i="1"/>
  <c r="L1183" i="1"/>
  <c r="M1183" i="1"/>
  <c r="N1183" i="1"/>
  <c r="O1183" i="1"/>
  <c r="J301" i="1"/>
  <c r="K301" i="1"/>
  <c r="L301" i="1"/>
  <c r="M301" i="1"/>
  <c r="N301" i="1"/>
  <c r="O301" i="1"/>
  <c r="H10" i="1"/>
  <c r="H85" i="1"/>
  <c r="H278" i="1"/>
  <c r="H383" i="1"/>
  <c r="H420" i="1"/>
  <c r="H434" i="1"/>
  <c r="H573" i="1"/>
  <c r="H619" i="1"/>
  <c r="H634" i="1"/>
  <c r="H698" i="1"/>
  <c r="H703" i="1"/>
  <c r="H721" i="1"/>
  <c r="H735" i="1"/>
  <c r="H740" i="1"/>
  <c r="H769" i="1"/>
  <c r="H806" i="1"/>
  <c r="H811" i="1"/>
  <c r="H819" i="1"/>
  <c r="H823" i="1"/>
  <c r="H832" i="1"/>
  <c r="H849" i="1"/>
  <c r="H853" i="1"/>
  <c r="H874" i="1"/>
  <c r="H884" i="1"/>
  <c r="H895" i="1"/>
  <c r="H920" i="1"/>
  <c r="H923" i="1"/>
  <c r="H931" i="1"/>
  <c r="H935" i="1"/>
  <c r="H941" i="1"/>
  <c r="H946" i="1"/>
  <c r="H956" i="1"/>
  <c r="H963" i="1"/>
  <c r="H968" i="1"/>
  <c r="H978" i="1"/>
  <c r="H983" i="1"/>
  <c r="H1012" i="1"/>
  <c r="H1047" i="1"/>
  <c r="H1054" i="1"/>
  <c r="H1120" i="1"/>
  <c r="H1122" i="1"/>
  <c r="H1130" i="1"/>
  <c r="H1170" i="1"/>
  <c r="B393" i="1"/>
  <c r="B1053" i="1"/>
  <c r="I1120" i="1"/>
  <c r="J1120" i="1"/>
  <c r="K1120" i="1"/>
  <c r="L1120" i="1"/>
  <c r="M1120" i="1"/>
  <c r="N1120" i="1"/>
  <c r="O1120" i="1"/>
  <c r="B1185" i="1"/>
  <c r="B1186" i="1" s="1"/>
  <c r="B1187" i="1" s="1"/>
  <c r="B1188" i="1" s="1"/>
  <c r="B1189" i="1" s="1"/>
  <c r="B1190" i="1" s="1"/>
  <c r="B1191" i="1" s="1"/>
  <c r="B1192" i="1" s="1"/>
  <c r="B1193" i="1" s="1"/>
  <c r="B1194" i="1" s="1"/>
  <c r="B1195" i="1" s="1"/>
  <c r="B1196" i="1" s="1"/>
  <c r="B1197" i="1" s="1"/>
  <c r="B1198" i="1" s="1"/>
  <c r="B1199" i="1" s="1"/>
  <c r="B1200" i="1" s="1"/>
  <c r="B1201" i="1" s="1"/>
  <c r="B1202" i="1" s="1"/>
  <c r="B1203" i="1" s="1"/>
  <c r="B1204" i="1" s="1"/>
  <c r="I1170" i="1"/>
  <c r="J1170" i="1"/>
  <c r="K1170" i="1"/>
  <c r="L1170" i="1"/>
  <c r="M1170" i="1"/>
  <c r="N1170" i="1"/>
  <c r="O1170" i="1"/>
  <c r="B1172" i="1"/>
  <c r="B1173" i="1" s="1"/>
  <c r="B1174" i="1" s="1"/>
  <c r="B1175" i="1" s="1"/>
  <c r="B1176" i="1" s="1"/>
  <c r="B1177" i="1" s="1"/>
  <c r="B1178" i="1" s="1"/>
  <c r="B1179" i="1" s="1"/>
  <c r="B1180" i="1" s="1"/>
  <c r="B1181" i="1" s="1"/>
  <c r="B1182" i="1" s="1"/>
  <c r="I1138" i="1"/>
  <c r="J1138" i="1"/>
  <c r="K1138" i="1"/>
  <c r="L1138" i="1"/>
  <c r="M1138" i="1"/>
  <c r="N1138" i="1"/>
  <c r="O1138" i="1"/>
  <c r="B1137" i="1"/>
  <c r="B1140" i="1"/>
  <c r="B1141" i="1" s="1"/>
  <c r="B1142" i="1" s="1"/>
  <c r="B1143" i="1" s="1"/>
  <c r="B1144" i="1" s="1"/>
  <c r="B1145" i="1" s="1"/>
  <c r="B1146" i="1" s="1"/>
  <c r="B1147" i="1" l="1"/>
  <c r="B1148" i="1" s="1"/>
  <c r="B1149" i="1" s="1"/>
  <c r="B1150" i="1" s="1"/>
  <c r="B1151" i="1" s="1"/>
  <c r="B1152" i="1" s="1"/>
  <c r="B1153" i="1" s="1"/>
  <c r="B1154" i="1" s="1"/>
  <c r="B1155" i="1" s="1"/>
  <c r="B1156" i="1" s="1"/>
  <c r="B1157" i="1" s="1"/>
  <c r="B1158" i="1" s="1"/>
  <c r="B1159" i="1" s="1"/>
  <c r="B1160" i="1" s="1"/>
  <c r="B1161" i="1" s="1"/>
  <c r="B1162" i="1" s="1"/>
  <c r="B1163" i="1" s="1"/>
  <c r="I7" i="1"/>
  <c r="H7" i="1"/>
  <c r="B1205" i="1"/>
  <c r="B1206" i="1" s="1"/>
  <c r="B1207" i="1" s="1"/>
  <c r="I433" i="1"/>
  <c r="H9" i="1"/>
  <c r="I572" i="1"/>
  <c r="I344" i="1"/>
  <c r="I229" i="1"/>
  <c r="H393" i="1"/>
  <c r="I393" i="1"/>
  <c r="I300" i="1"/>
  <c r="H768" i="1"/>
  <c r="H689" i="1"/>
  <c r="H1053" i="1"/>
  <c r="H433" i="1"/>
  <c r="H344" i="1"/>
  <c r="H852" i="1"/>
  <c r="H572" i="1"/>
  <c r="H1011" i="1"/>
  <c r="H894" i="1"/>
  <c r="H739" i="1"/>
  <c r="H633" i="1"/>
  <c r="H300" i="1"/>
  <c r="H8" i="1"/>
  <c r="H1137" i="1"/>
  <c r="H228" i="1" l="1"/>
  <c r="I1130" i="1" l="1"/>
  <c r="J1130" i="1"/>
  <c r="K1130" i="1"/>
  <c r="L1130" i="1"/>
  <c r="M1130" i="1"/>
  <c r="N1130" i="1"/>
  <c r="O1130" i="1"/>
  <c r="I1122" i="1"/>
  <c r="J1122" i="1"/>
  <c r="K1122" i="1"/>
  <c r="L1122" i="1"/>
  <c r="M1122" i="1"/>
  <c r="N1122" i="1"/>
  <c r="O1122" i="1"/>
  <c r="B1125" i="1"/>
  <c r="B1126" i="1" s="1"/>
  <c r="B1127" i="1" s="1"/>
  <c r="B1128" i="1" s="1"/>
  <c r="B1129" i="1" s="1"/>
  <c r="I1054" i="1"/>
  <c r="J1054" i="1"/>
  <c r="K1054" i="1"/>
  <c r="L1054" i="1"/>
  <c r="M1054" i="1"/>
  <c r="N1054" i="1"/>
  <c r="O1054" i="1"/>
  <c r="B1056" i="1"/>
  <c r="B1057" i="1" s="1"/>
  <c r="B1058" i="1" s="1"/>
  <c r="B1059" i="1" s="1"/>
  <c r="B1060" i="1" s="1"/>
  <c r="B1061" i="1" s="1"/>
  <c r="B1062" i="1" s="1"/>
  <c r="B1063" i="1" s="1"/>
  <c r="B1064" i="1" s="1"/>
  <c r="B1065" i="1" s="1"/>
  <c r="B1066" i="1" s="1"/>
  <c r="B1067" i="1" s="1"/>
  <c r="B1068" i="1" s="1"/>
  <c r="B1069" i="1" s="1"/>
  <c r="B1070" i="1" s="1"/>
  <c r="B1071" i="1" s="1"/>
  <c r="B1072" i="1" s="1"/>
  <c r="B1073" i="1" s="1"/>
  <c r="B1074" i="1" s="1"/>
  <c r="B1075" i="1" s="1"/>
  <c r="B1076" i="1" s="1"/>
  <c r="B1077" i="1" s="1"/>
  <c r="B1078" i="1" s="1"/>
  <c r="B1079" i="1" s="1"/>
  <c r="B1080" i="1" s="1"/>
  <c r="B1081" i="1" s="1"/>
  <c r="B1082" i="1" s="1"/>
  <c r="I1047" i="1"/>
  <c r="J1047" i="1"/>
  <c r="K1047" i="1"/>
  <c r="L1047" i="1"/>
  <c r="M1047" i="1"/>
  <c r="N1047" i="1"/>
  <c r="O1047" i="1"/>
  <c r="B1049" i="1"/>
  <c r="B1050" i="1" s="1"/>
  <c r="B1051" i="1" s="1"/>
  <c r="B1052" i="1" s="1"/>
  <c r="I1012" i="1"/>
  <c r="J1012" i="1"/>
  <c r="K1012" i="1"/>
  <c r="L1012" i="1"/>
  <c r="M1012" i="1"/>
  <c r="N1012" i="1"/>
  <c r="O1012" i="1"/>
  <c r="B1014" i="1"/>
  <c r="B1015" i="1" s="1"/>
  <c r="B1016" i="1" s="1"/>
  <c r="B1017" i="1" s="1"/>
  <c r="B1018" i="1" s="1"/>
  <c r="B1019" i="1" s="1"/>
  <c r="B1020" i="1" s="1"/>
  <c r="B1021" i="1" s="1"/>
  <c r="B1022" i="1" s="1"/>
  <c r="B1023" i="1" s="1"/>
  <c r="B1024" i="1" s="1"/>
  <c r="B1025" i="1" s="1"/>
  <c r="B1026" i="1" s="1"/>
  <c r="B1027" i="1" s="1"/>
  <c r="B1028" i="1" s="1"/>
  <c r="B1029" i="1" s="1"/>
  <c r="B1030" i="1" s="1"/>
  <c r="B1031" i="1" s="1"/>
  <c r="B1032" i="1" s="1"/>
  <c r="B1033" i="1" s="1"/>
  <c r="B1034" i="1" s="1"/>
  <c r="B1035" i="1" s="1"/>
  <c r="B1036" i="1" s="1"/>
  <c r="B1037" i="1" s="1"/>
  <c r="B1038" i="1" s="1"/>
  <c r="B1039" i="1" s="1"/>
  <c r="B1040" i="1" s="1"/>
  <c r="B1041" i="1" s="1"/>
  <c r="B1042" i="1" s="1"/>
  <c r="B1043" i="1" l="1"/>
  <c r="B1044" i="1" s="1"/>
  <c r="B1045" i="1" s="1"/>
  <c r="B1046" i="1" s="1"/>
  <c r="N1053" i="1"/>
  <c r="J1053" i="1"/>
  <c r="O1053" i="1"/>
  <c r="K1053" i="1"/>
  <c r="I1053" i="1"/>
  <c r="L1053" i="1"/>
  <c r="M1053" i="1"/>
  <c r="I983" i="1"/>
  <c r="J983" i="1"/>
  <c r="K983" i="1"/>
  <c r="L983" i="1"/>
  <c r="M983" i="1"/>
  <c r="N983" i="1"/>
  <c r="O983" i="1"/>
  <c r="B985" i="1"/>
  <c r="B986" i="1" s="1"/>
  <c r="B987" i="1" s="1"/>
  <c r="B988" i="1" s="1"/>
  <c r="B989" i="1" s="1"/>
  <c r="B990" i="1" s="1"/>
  <c r="B991" i="1" s="1"/>
  <c r="B992" i="1" s="1"/>
  <c r="B993" i="1" s="1"/>
  <c r="I978" i="1"/>
  <c r="J978" i="1"/>
  <c r="K978" i="1"/>
  <c r="L978" i="1"/>
  <c r="M978" i="1"/>
  <c r="N978" i="1"/>
  <c r="O978" i="1"/>
  <c r="I968" i="1"/>
  <c r="J968" i="1"/>
  <c r="K968" i="1"/>
  <c r="L968" i="1"/>
  <c r="M968" i="1"/>
  <c r="N968" i="1"/>
  <c r="O968" i="1"/>
  <c r="I963" i="1"/>
  <c r="J963" i="1"/>
  <c r="K963" i="1"/>
  <c r="L963" i="1"/>
  <c r="M963" i="1"/>
  <c r="N963" i="1"/>
  <c r="O963" i="1"/>
  <c r="I956" i="1"/>
  <c r="J956" i="1"/>
  <c r="K956" i="1"/>
  <c r="L956" i="1"/>
  <c r="M956" i="1"/>
  <c r="N956" i="1"/>
  <c r="O956" i="1"/>
  <c r="I946" i="1"/>
  <c r="J946" i="1"/>
  <c r="K946" i="1"/>
  <c r="L946" i="1"/>
  <c r="M946" i="1"/>
  <c r="N946" i="1"/>
  <c r="O946" i="1"/>
  <c r="B943" i="1"/>
  <c r="B944" i="1" s="1"/>
  <c r="B945" i="1" s="1"/>
  <c r="I941" i="1"/>
  <c r="J941" i="1"/>
  <c r="K941" i="1"/>
  <c r="L941" i="1"/>
  <c r="M941" i="1"/>
  <c r="N941" i="1"/>
  <c r="O941" i="1"/>
  <c r="I935" i="1"/>
  <c r="J935" i="1"/>
  <c r="K935" i="1"/>
  <c r="L935" i="1"/>
  <c r="M935" i="1"/>
  <c r="N935" i="1"/>
  <c r="O935" i="1"/>
  <c r="I931" i="1"/>
  <c r="J931" i="1"/>
  <c r="K931" i="1"/>
  <c r="L931" i="1"/>
  <c r="M931" i="1"/>
  <c r="N931" i="1"/>
  <c r="O931" i="1"/>
  <c r="B933" i="1"/>
  <c r="B934" i="1" s="1"/>
  <c r="I923" i="1"/>
  <c r="J923" i="1"/>
  <c r="K923" i="1"/>
  <c r="L923" i="1"/>
  <c r="M923" i="1"/>
  <c r="N923" i="1"/>
  <c r="O923" i="1"/>
  <c r="B925" i="1"/>
  <c r="B926" i="1" s="1"/>
  <c r="I920" i="1"/>
  <c r="J920" i="1"/>
  <c r="K920" i="1"/>
  <c r="L920" i="1"/>
  <c r="M920" i="1"/>
  <c r="N920" i="1"/>
  <c r="O920" i="1"/>
  <c r="I895" i="1"/>
  <c r="J895" i="1"/>
  <c r="K895" i="1"/>
  <c r="L895" i="1"/>
  <c r="M895" i="1"/>
  <c r="N895" i="1"/>
  <c r="O895" i="1"/>
  <c r="I884" i="1"/>
  <c r="J884" i="1"/>
  <c r="K884" i="1"/>
  <c r="L884" i="1"/>
  <c r="M884" i="1"/>
  <c r="N884" i="1"/>
  <c r="O884" i="1"/>
  <c r="I874" i="1"/>
  <c r="J874" i="1"/>
  <c r="K874" i="1"/>
  <c r="L874" i="1"/>
  <c r="M874" i="1"/>
  <c r="N874" i="1"/>
  <c r="O874" i="1"/>
  <c r="B852" i="1"/>
  <c r="I853" i="1"/>
  <c r="J853" i="1"/>
  <c r="K853" i="1"/>
  <c r="L853" i="1"/>
  <c r="M853" i="1"/>
  <c r="N853" i="1"/>
  <c r="O853" i="1"/>
  <c r="B855" i="1"/>
  <c r="I849" i="1"/>
  <c r="J849" i="1"/>
  <c r="K849" i="1"/>
  <c r="L849" i="1"/>
  <c r="M849" i="1"/>
  <c r="N849" i="1"/>
  <c r="O849" i="1"/>
  <c r="B851" i="1"/>
  <c r="I832" i="1"/>
  <c r="J832" i="1"/>
  <c r="K832" i="1"/>
  <c r="L832" i="1"/>
  <c r="M832" i="1"/>
  <c r="N832" i="1"/>
  <c r="O832" i="1"/>
  <c r="I823" i="1"/>
  <c r="J823" i="1"/>
  <c r="K823" i="1"/>
  <c r="L823" i="1"/>
  <c r="M823" i="1"/>
  <c r="N823" i="1"/>
  <c r="O823" i="1"/>
  <c r="B825" i="1"/>
  <c r="B826" i="1" s="1"/>
  <c r="B827" i="1" s="1"/>
  <c r="B828" i="1" s="1"/>
  <c r="B829" i="1" s="1"/>
  <c r="B830" i="1" s="1"/>
  <c r="B831" i="1" s="1"/>
  <c r="I819" i="1"/>
  <c r="J819" i="1"/>
  <c r="K819" i="1"/>
  <c r="L819" i="1"/>
  <c r="M819" i="1"/>
  <c r="N819" i="1"/>
  <c r="O819" i="1"/>
  <c r="J811" i="1"/>
  <c r="K811" i="1"/>
  <c r="L811" i="1"/>
  <c r="M811" i="1"/>
  <c r="N811" i="1"/>
  <c r="O811" i="1"/>
  <c r="I811" i="1"/>
  <c r="B813" i="1"/>
  <c r="B814" i="1" s="1"/>
  <c r="J806" i="1"/>
  <c r="K806" i="1"/>
  <c r="L806" i="1"/>
  <c r="M806" i="1"/>
  <c r="N806" i="1"/>
  <c r="O806" i="1"/>
  <c r="I806" i="1"/>
  <c r="I769" i="1"/>
  <c r="J769" i="1"/>
  <c r="K769" i="1"/>
  <c r="L769" i="1"/>
  <c r="M769" i="1"/>
  <c r="N769" i="1"/>
  <c r="O769" i="1"/>
  <c r="B739" i="1"/>
  <c r="B752" i="1"/>
  <c r="B753" i="1" s="1"/>
  <c r="B754" i="1" s="1"/>
  <c r="B755" i="1" s="1"/>
  <c r="B756" i="1" s="1"/>
  <c r="B757" i="1" s="1"/>
  <c r="B758" i="1" s="1"/>
  <c r="B759" i="1" s="1"/>
  <c r="B760" i="1" s="1"/>
  <c r="B761" i="1" s="1"/>
  <c r="B762" i="1" s="1"/>
  <c r="B763" i="1" s="1"/>
  <c r="B764" i="1" s="1"/>
  <c r="B765" i="1" s="1"/>
  <c r="B766" i="1" s="1"/>
  <c r="B767" i="1" s="1"/>
  <c r="I740" i="1"/>
  <c r="J740" i="1"/>
  <c r="K740" i="1"/>
  <c r="L740" i="1"/>
  <c r="M740" i="1"/>
  <c r="N740" i="1"/>
  <c r="O740" i="1"/>
  <c r="B742" i="1"/>
  <c r="B743" i="1" s="1"/>
  <c r="B744" i="1" s="1"/>
  <c r="B745" i="1" s="1"/>
  <c r="B746" i="1" s="1"/>
  <c r="B747" i="1" s="1"/>
  <c r="B748" i="1" s="1"/>
  <c r="B749" i="1" s="1"/>
  <c r="B689" i="1"/>
  <c r="I735" i="1"/>
  <c r="J735" i="1"/>
  <c r="K735" i="1"/>
  <c r="L735" i="1"/>
  <c r="M735" i="1"/>
  <c r="N735" i="1"/>
  <c r="O735" i="1"/>
  <c r="I721" i="1"/>
  <c r="J721" i="1"/>
  <c r="K721" i="1"/>
  <c r="L721" i="1"/>
  <c r="M721" i="1"/>
  <c r="N721" i="1"/>
  <c r="O721" i="1"/>
  <c r="B723" i="1"/>
  <c r="I703" i="1"/>
  <c r="J703" i="1"/>
  <c r="K703" i="1"/>
  <c r="L703" i="1"/>
  <c r="M703" i="1"/>
  <c r="N703" i="1"/>
  <c r="O703" i="1"/>
  <c r="B705" i="1"/>
  <c r="B706" i="1" s="1"/>
  <c r="B707" i="1" s="1"/>
  <c r="B708" i="1" s="1"/>
  <c r="B709" i="1" s="1"/>
  <c r="B710" i="1" s="1"/>
  <c r="B711" i="1" s="1"/>
  <c r="B712" i="1" s="1"/>
  <c r="B713" i="1" s="1"/>
  <c r="B714" i="1" s="1"/>
  <c r="B715" i="1" s="1"/>
  <c r="B716" i="1" s="1"/>
  <c r="B717" i="1" s="1"/>
  <c r="B718" i="1" s="1"/>
  <c r="B719" i="1" s="1"/>
  <c r="B720" i="1" s="1"/>
  <c r="I698" i="1"/>
  <c r="J698" i="1"/>
  <c r="K698" i="1"/>
  <c r="L698" i="1"/>
  <c r="M698" i="1"/>
  <c r="N698" i="1"/>
  <c r="O698" i="1"/>
  <c r="B692" i="1"/>
  <c r="B693" i="1" s="1"/>
  <c r="I685" i="1"/>
  <c r="J685" i="1"/>
  <c r="K685" i="1"/>
  <c r="M685" i="1"/>
  <c r="N685" i="1"/>
  <c r="O685" i="1"/>
  <c r="J634" i="1"/>
  <c r="K634" i="1"/>
  <c r="L634" i="1"/>
  <c r="M634" i="1"/>
  <c r="N634" i="1"/>
  <c r="O634" i="1"/>
  <c r="B636" i="1"/>
  <c r="B637" i="1" s="1"/>
  <c r="B638" i="1" s="1"/>
  <c r="B639" i="1" s="1"/>
  <c r="B640" i="1" s="1"/>
  <c r="B641" i="1" s="1"/>
  <c r="B642" i="1" s="1"/>
  <c r="B643" i="1" s="1"/>
  <c r="B644" i="1" s="1"/>
  <c r="B645" i="1" s="1"/>
  <c r="B646" i="1" s="1"/>
  <c r="B647" i="1" s="1"/>
  <c r="B648" i="1" s="1"/>
  <c r="B649" i="1" s="1"/>
  <c r="B650" i="1" s="1"/>
  <c r="B651" i="1" s="1"/>
  <c r="B652" i="1" s="1"/>
  <c r="B653" i="1" s="1"/>
  <c r="B654" i="1" s="1"/>
  <c r="B655" i="1" s="1"/>
  <c r="B656" i="1" s="1"/>
  <c r="B657" i="1" s="1"/>
  <c r="B658" i="1" s="1"/>
  <c r="B659" i="1" s="1"/>
  <c r="B660" i="1" s="1"/>
  <c r="B661" i="1" s="1"/>
  <c r="J619" i="1"/>
  <c r="K619" i="1"/>
  <c r="L619" i="1"/>
  <c r="M619" i="1"/>
  <c r="N619" i="1"/>
  <c r="O619" i="1"/>
  <c r="J611" i="1"/>
  <c r="K611" i="1"/>
  <c r="L611" i="1"/>
  <c r="M611" i="1"/>
  <c r="N611" i="1"/>
  <c r="O611" i="1"/>
  <c r="J573" i="1"/>
  <c r="K573" i="1"/>
  <c r="L573" i="1"/>
  <c r="M573" i="1"/>
  <c r="N573" i="1"/>
  <c r="O573" i="1"/>
  <c r="B575" i="1"/>
  <c r="B576" i="1" s="1"/>
  <c r="B577" i="1" s="1"/>
  <c r="B578" i="1" s="1"/>
  <c r="B579" i="1" s="1"/>
  <c r="B580" i="1" s="1"/>
  <c r="B581" i="1" s="1"/>
  <c r="B582" i="1" s="1"/>
  <c r="B583" i="1" s="1"/>
  <c r="B584" i="1" s="1"/>
  <c r="B585" i="1" s="1"/>
  <c r="B586" i="1" s="1"/>
  <c r="B515" i="1"/>
  <c r="B516" i="1" s="1"/>
  <c r="B517" i="1" s="1"/>
  <c r="B518" i="1" s="1"/>
  <c r="B519" i="1" s="1"/>
  <c r="B520" i="1" s="1"/>
  <c r="B521" i="1" s="1"/>
  <c r="B522" i="1" s="1"/>
  <c r="B523" i="1" s="1"/>
  <c r="B524" i="1" s="1"/>
  <c r="B525" i="1" s="1"/>
  <c r="B526" i="1" s="1"/>
  <c r="B527" i="1" s="1"/>
  <c r="B528" i="1" s="1"/>
  <c r="B529" i="1" s="1"/>
  <c r="B530" i="1" s="1"/>
  <c r="B531" i="1" s="1"/>
  <c r="B532" i="1" s="1"/>
  <c r="B533" i="1" s="1"/>
  <c r="B534" i="1" s="1"/>
  <c r="B535" i="1" s="1"/>
  <c r="B536" i="1" s="1"/>
  <c r="B537" i="1" s="1"/>
  <c r="B538" i="1" s="1"/>
  <c r="B539" i="1" s="1"/>
  <c r="J508" i="1"/>
  <c r="K508" i="1"/>
  <c r="L508" i="1"/>
  <c r="M508" i="1"/>
  <c r="N508" i="1"/>
  <c r="O508" i="1"/>
  <c r="J434" i="1"/>
  <c r="K434" i="1"/>
  <c r="L434" i="1"/>
  <c r="M434" i="1"/>
  <c r="N434" i="1"/>
  <c r="O434" i="1"/>
  <c r="B436" i="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s="1"/>
  <c r="B478" i="1" s="1"/>
  <c r="B479" i="1" s="1"/>
  <c r="B480" i="1" s="1"/>
  <c r="B481" i="1" s="1"/>
  <c r="B482" i="1" s="1"/>
  <c r="B483" i="1" s="1"/>
  <c r="J425" i="1"/>
  <c r="K425" i="1"/>
  <c r="L425" i="1"/>
  <c r="M425" i="1"/>
  <c r="N425" i="1"/>
  <c r="O425" i="1"/>
  <c r="J420" i="1"/>
  <c r="K420" i="1"/>
  <c r="L420" i="1"/>
  <c r="M420" i="1"/>
  <c r="N420" i="1"/>
  <c r="O420" i="1"/>
  <c r="B422" i="1"/>
  <c r="J394" i="1"/>
  <c r="K394" i="1"/>
  <c r="L394" i="1"/>
  <c r="M394" i="1"/>
  <c r="N394" i="1"/>
  <c r="O394" i="1"/>
  <c r="J383" i="1"/>
  <c r="K383" i="1"/>
  <c r="L383" i="1"/>
  <c r="M383" i="1"/>
  <c r="N383" i="1"/>
  <c r="O383" i="1"/>
  <c r="B385" i="1"/>
  <c r="B386" i="1" s="1"/>
  <c r="B387" i="1" s="1"/>
  <c r="J338" i="1"/>
  <c r="K338" i="1"/>
  <c r="L338" i="1"/>
  <c r="M338" i="1"/>
  <c r="N338" i="1"/>
  <c r="O338" i="1"/>
  <c r="B694" i="1" l="1"/>
  <c r="B695" i="1" s="1"/>
  <c r="B696" i="1" s="1"/>
  <c r="B697" i="1" s="1"/>
  <c r="B662" i="1"/>
  <c r="B663" i="1" s="1"/>
  <c r="B664" i="1" s="1"/>
  <c r="B665" i="1" s="1"/>
  <c r="B666" i="1" s="1"/>
  <c r="B667" i="1" s="1"/>
  <c r="B668" i="1" s="1"/>
  <c r="B669" i="1" s="1"/>
  <c r="B670" i="1" s="1"/>
  <c r="B671" i="1" s="1"/>
  <c r="B672" i="1" s="1"/>
  <c r="B673" i="1" s="1"/>
  <c r="B674" i="1" s="1"/>
  <c r="B675" i="1" s="1"/>
  <c r="B676" i="1" s="1"/>
  <c r="B677" i="1" s="1"/>
  <c r="B678" i="1" s="1"/>
  <c r="B994" i="1"/>
  <c r="B995" i="1" s="1"/>
  <c r="B996" i="1" s="1"/>
  <c r="B997" i="1" s="1"/>
  <c r="B998" i="1" s="1"/>
  <c r="B999" i="1" s="1"/>
  <c r="B1000" i="1" s="1"/>
  <c r="B1001" i="1" s="1"/>
  <c r="B1002" i="1" s="1"/>
  <c r="B1003" i="1" s="1"/>
  <c r="B1004" i="1" s="1"/>
  <c r="B1005" i="1" s="1"/>
  <c r="B1006" i="1" s="1"/>
  <c r="B1007" i="1" s="1"/>
  <c r="B1008" i="1" s="1"/>
  <c r="B1009" i="1" s="1"/>
  <c r="B1010" i="1" s="1"/>
  <c r="B410" i="1"/>
  <c r="B411" i="1" s="1"/>
  <c r="B412" i="1" s="1"/>
  <c r="B413" i="1" s="1"/>
  <c r="B414" i="1" s="1"/>
  <c r="B415" i="1" s="1"/>
  <c r="B416" i="1" s="1"/>
  <c r="B417" i="1" s="1"/>
  <c r="B418" i="1" s="1"/>
  <c r="B419" i="1" s="1"/>
  <c r="I9" i="1"/>
  <c r="I633" i="1"/>
  <c r="O393" i="1"/>
  <c r="N393" i="1"/>
  <c r="J393" i="1"/>
  <c r="K393" i="1"/>
  <c r="M393" i="1"/>
  <c r="L393" i="1"/>
  <c r="O852" i="1"/>
  <c r="K852" i="1"/>
  <c r="L852" i="1"/>
  <c r="M852" i="1"/>
  <c r="I852" i="1"/>
  <c r="N852" i="1"/>
  <c r="J852" i="1"/>
  <c r="N739" i="1"/>
  <c r="J739" i="1"/>
  <c r="M739" i="1"/>
  <c r="I739" i="1"/>
  <c r="L739" i="1"/>
  <c r="O739" i="1"/>
  <c r="K739" i="1"/>
  <c r="B540" i="1"/>
  <c r="B541" i="1" s="1"/>
  <c r="B542" i="1" s="1"/>
  <c r="B543" i="1" s="1"/>
  <c r="B544" i="1" s="1"/>
  <c r="B545" i="1" s="1"/>
  <c r="B546" i="1" s="1"/>
  <c r="B547" i="1" s="1"/>
  <c r="B548" i="1" s="1"/>
  <c r="B549" i="1" s="1"/>
  <c r="B550" i="1" s="1"/>
  <c r="B551" i="1" s="1"/>
  <c r="B552" i="1" s="1"/>
  <c r="B553" i="1" s="1"/>
  <c r="B554" i="1" s="1"/>
  <c r="B555" i="1" s="1"/>
  <c r="B556" i="1" s="1"/>
  <c r="B557" i="1" s="1"/>
  <c r="B558" i="1" s="1"/>
  <c r="B559" i="1" s="1"/>
  <c r="B560" i="1" s="1"/>
  <c r="B561" i="1" s="1"/>
  <c r="B562" i="1" s="1"/>
  <c r="B563" i="1" s="1"/>
  <c r="B564" i="1" s="1"/>
  <c r="B565" i="1" s="1"/>
  <c r="B566" i="1" s="1"/>
  <c r="B567" i="1" s="1"/>
  <c r="B303" i="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229" i="1"/>
  <c r="J278" i="1"/>
  <c r="K278" i="1"/>
  <c r="L278" i="1"/>
  <c r="M278" i="1"/>
  <c r="N278" i="1"/>
  <c r="O278" i="1"/>
  <c r="B280" i="1"/>
  <c r="J230" i="1"/>
  <c r="K230" i="1"/>
  <c r="L230" i="1"/>
  <c r="M230" i="1"/>
  <c r="N230" i="1"/>
  <c r="O230" i="1"/>
  <c r="B232" i="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195" i="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192" i="1"/>
  <c r="J175" i="1"/>
  <c r="K175" i="1"/>
  <c r="L175" i="1"/>
  <c r="M175" i="1"/>
  <c r="N175" i="1"/>
  <c r="O175" i="1"/>
  <c r="B177" i="1"/>
  <c r="B178" i="1" s="1"/>
  <c r="B179" i="1" s="1"/>
  <c r="B180" i="1" s="1"/>
  <c r="B181" i="1" s="1"/>
  <c r="B182" i="1" s="1"/>
  <c r="B183" i="1" s="1"/>
  <c r="B184" i="1" s="1"/>
  <c r="B185" i="1" s="1"/>
  <c r="B568" i="1" l="1"/>
  <c r="B569" i="1" s="1"/>
  <c r="B570" i="1" s="1"/>
  <c r="B571" i="1" s="1"/>
  <c r="B328" i="1"/>
  <c r="B329" i="1" s="1"/>
  <c r="B330" i="1" s="1"/>
  <c r="B331" i="1" s="1"/>
  <c r="B332" i="1" s="1"/>
  <c r="B333" i="1" s="1"/>
  <c r="B334" i="1" s="1"/>
  <c r="B335" i="1" s="1"/>
  <c r="B336" i="1" s="1"/>
  <c r="B337" i="1" s="1"/>
  <c r="O8" i="1"/>
  <c r="K8" i="1"/>
  <c r="N8" i="1"/>
  <c r="J8" i="1"/>
  <c r="M8" i="1"/>
  <c r="I8" i="1"/>
  <c r="L8" i="1"/>
  <c r="B115" i="1"/>
  <c r="B116" i="1" s="1"/>
  <c r="B117" i="1" s="1"/>
  <c r="B118" i="1" s="1"/>
  <c r="B119" i="1" s="1"/>
  <c r="B120" i="1" s="1"/>
  <c r="B121" i="1" s="1"/>
  <c r="B122" i="1" s="1"/>
  <c r="B123" i="1" s="1"/>
  <c r="B124" i="1" s="1"/>
  <c r="B125" i="1" s="1"/>
  <c r="B126" i="1" s="1"/>
  <c r="B127" i="1" s="1"/>
  <c r="B128" i="1" s="1"/>
  <c r="B129" i="1" s="1"/>
  <c r="B130" i="1" s="1"/>
  <c r="J85" i="1"/>
  <c r="K85" i="1"/>
  <c r="L85" i="1"/>
  <c r="M85" i="1"/>
  <c r="N85" i="1"/>
  <c r="O85" i="1"/>
  <c r="B87" i="1"/>
  <c r="B88" i="1" s="1"/>
  <c r="B89" i="1" s="1"/>
  <c r="B90" i="1" s="1"/>
  <c r="B91" i="1" s="1"/>
  <c r="J10" i="1"/>
  <c r="K10" i="1"/>
  <c r="L10" i="1"/>
  <c r="M10" i="1"/>
  <c r="N10" i="1"/>
  <c r="O10" i="1"/>
  <c r="B92" i="1" l="1"/>
  <c r="B93" i="1" s="1"/>
  <c r="B94" i="1" s="1"/>
  <c r="B95" i="1" s="1"/>
  <c r="B96" i="1" s="1"/>
  <c r="B97" i="1" s="1"/>
  <c r="B98" i="1" s="1"/>
  <c r="B99" i="1" s="1"/>
  <c r="B131" i="1"/>
  <c r="B132" i="1" s="1"/>
  <c r="B133" i="1" s="1"/>
  <c r="B134" i="1" s="1"/>
  <c r="B135" i="1" s="1"/>
  <c r="B136" i="1" s="1"/>
  <c r="B137" i="1" s="1"/>
  <c r="B138" i="1" s="1"/>
  <c r="B139" i="1" s="1"/>
  <c r="B140" i="1" s="1"/>
  <c r="B141" i="1" s="1"/>
  <c r="B142" i="1" s="1"/>
  <c r="B143" i="1" s="1"/>
  <c r="B144" i="1" s="1"/>
  <c r="B145" i="1" s="1"/>
  <c r="B146" i="1" s="1"/>
  <c r="B147" i="1" s="1"/>
  <c r="B148" i="1" s="1"/>
  <c r="B149" i="1" s="1"/>
  <c r="B150" i="1" s="1"/>
  <c r="B100" i="1" l="1"/>
  <c r="B101" i="1" s="1"/>
  <c r="B102" i="1" s="1"/>
  <c r="B103" i="1" s="1"/>
  <c r="B104" i="1" s="1"/>
  <c r="B105" i="1" s="1"/>
  <c r="B106" i="1" s="1"/>
  <c r="B107" i="1" s="1"/>
  <c r="B108" i="1" s="1"/>
  <c r="B109" i="1" s="1"/>
  <c r="B110" i="1" s="1"/>
  <c r="B111" i="1" s="1"/>
  <c r="B12" i="1"/>
  <c r="B13" i="1" s="1"/>
  <c r="B14" i="1" s="1"/>
  <c r="B15" i="1" s="1"/>
  <c r="B16" i="1" s="1"/>
  <c r="B17" i="1" s="1"/>
  <c r="B18" i="1" s="1"/>
  <c r="B19" i="1" s="1"/>
  <c r="B20" i="1" s="1"/>
  <c r="B21" i="1" s="1"/>
  <c r="B22" i="1" s="1"/>
  <c r="B23" i="1" s="1"/>
  <c r="B24" i="1" s="1"/>
  <c r="B25" i="1" s="1"/>
  <c r="B26" i="1" s="1"/>
  <c r="B27" i="1" s="1"/>
  <c r="B28" i="1" s="1"/>
  <c r="B29" i="1" s="1"/>
  <c r="B30" i="1" s="1"/>
  <c r="A12" i="1"/>
  <c r="A13" i="1" s="1"/>
  <c r="A14" i="1" s="1"/>
  <c r="A15" i="1" s="1"/>
  <c r="A16" i="1" s="1"/>
  <c r="A17" i="1" s="1"/>
  <c r="A18" i="1" s="1"/>
  <c r="A19" i="1" s="1"/>
  <c r="A20" i="1" s="1"/>
  <c r="A21" i="1" s="1"/>
  <c r="A22" i="1" s="1"/>
  <c r="B31" i="1" l="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A23" i="1"/>
  <c r="A24" i="1" s="1"/>
  <c r="A25" i="1" s="1"/>
  <c r="A26" i="1" s="1"/>
  <c r="A27" i="1" s="1"/>
  <c r="A28" i="1" s="1"/>
  <c r="A29" i="1" s="1"/>
  <c r="A30" i="1" l="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6" i="1" s="1"/>
  <c r="A87" i="1" s="1"/>
  <c r="A88" i="1" s="1"/>
  <c r="A89" i="1" s="1"/>
  <c r="A90" i="1" s="1"/>
  <c r="A91" i="1" s="1"/>
  <c r="A92" i="1" l="1"/>
  <c r="A93" i="1" s="1"/>
  <c r="A94" i="1" s="1"/>
  <c r="A95" i="1" s="1"/>
  <c r="A96" i="1" s="1"/>
  <c r="A97" i="1" s="1"/>
  <c r="A98" i="1" s="1"/>
  <c r="A99" i="1" s="1"/>
  <c r="A100" i="1" s="1"/>
  <c r="A101" i="1" s="1"/>
  <c r="A102" i="1" s="1"/>
  <c r="A103" i="1" s="1"/>
  <c r="A104" i="1" s="1"/>
  <c r="A105" i="1" s="1"/>
  <c r="A106" i="1" s="1"/>
  <c r="A107" i="1" s="1"/>
  <c r="A108" i="1" s="1"/>
  <c r="A109" i="1" s="1"/>
  <c r="A110" i="1" s="1"/>
  <c r="A111" i="1" s="1"/>
  <c r="A113" i="1" l="1"/>
  <c r="A114" i="1" s="1"/>
  <c r="A115" i="1" s="1"/>
  <c r="A116" i="1" s="1"/>
  <c r="A117" i="1" s="1"/>
  <c r="A118" i="1" s="1"/>
  <c r="A119" i="1" s="1"/>
  <c r="A120" i="1" s="1"/>
  <c r="A121" i="1" s="1"/>
  <c r="A122" i="1" s="1"/>
  <c r="A123" i="1" s="1"/>
  <c r="A124" i="1" s="1"/>
  <c r="A125" i="1" s="1"/>
  <c r="A126" i="1" s="1"/>
  <c r="A127" i="1" s="1"/>
  <c r="A128" i="1" s="1"/>
  <c r="A129" i="1" s="1"/>
  <c r="A130" i="1" l="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7" i="1" s="1"/>
  <c r="A168" i="1" s="1"/>
  <c r="J193" i="1"/>
  <c r="K193" i="1"/>
  <c r="L193" i="1"/>
  <c r="M193" i="1"/>
  <c r="N193" i="1"/>
  <c r="O193" i="1"/>
  <c r="J166" i="1"/>
  <c r="K166" i="1"/>
  <c r="L166" i="1"/>
  <c r="M166" i="1"/>
  <c r="N166" i="1"/>
  <c r="O166" i="1"/>
  <c r="O7" i="1" l="1"/>
  <c r="K7" i="1"/>
  <c r="N7" i="1"/>
  <c r="J7" i="1"/>
  <c r="M7" i="1"/>
  <c r="L7" i="1"/>
  <c r="A169" i="1"/>
  <c r="A170" i="1" s="1"/>
  <c r="A172" i="1" s="1"/>
  <c r="A173" i="1" s="1"/>
  <c r="A174" i="1" s="1"/>
  <c r="A176" i="1" s="1"/>
  <c r="A177" i="1" l="1"/>
  <c r="A178" i="1" s="1"/>
  <c r="A179" i="1" s="1"/>
  <c r="A180" i="1" s="1"/>
  <c r="A181" i="1" s="1"/>
  <c r="A182" i="1" s="1"/>
  <c r="A183" i="1" s="1"/>
  <c r="A184" i="1" s="1"/>
  <c r="A185" i="1" s="1"/>
  <c r="A187" i="1" l="1"/>
  <c r="A189" i="1" s="1"/>
  <c r="A190" i="1" s="1"/>
  <c r="A191" i="1" s="1"/>
  <c r="A192" i="1" l="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l="1"/>
  <c r="A223" i="1" s="1"/>
  <c r="A224" i="1" s="1"/>
  <c r="A225" i="1" s="1"/>
  <c r="A226" i="1" s="1"/>
  <c r="A227"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l="1"/>
  <c r="A267" i="1" s="1"/>
  <c r="A268" i="1" s="1"/>
  <c r="A269" i="1" s="1"/>
  <c r="A270" i="1" s="1"/>
  <c r="A271" i="1" s="1"/>
  <c r="A272" i="1" s="1"/>
  <c r="A273" i="1" s="1"/>
  <c r="A274" i="1" s="1"/>
  <c r="A276" i="1" s="1"/>
  <c r="A277"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l="1"/>
  <c r="A329" i="1" s="1"/>
  <c r="A330" i="1" s="1"/>
  <c r="A331" i="1" s="1"/>
  <c r="A332" i="1" s="1"/>
  <c r="A333" i="1" s="1"/>
  <c r="A334" i="1" s="1"/>
  <c r="A335" i="1" s="1"/>
  <c r="A336" i="1" s="1"/>
  <c r="A337" i="1" s="1"/>
  <c r="A339" i="1" s="1"/>
  <c r="A340" i="1" s="1"/>
  <c r="A341" i="1" s="1"/>
  <c r="A342" i="1" s="1"/>
  <c r="A343"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l="1"/>
  <c r="A366" i="1" s="1"/>
  <c r="A367" i="1" s="1"/>
  <c r="A368" i="1" s="1"/>
  <c r="A369" i="1" s="1"/>
  <c r="A370" i="1" s="1"/>
  <c r="A371" i="1" s="1"/>
  <c r="A372" i="1" s="1"/>
  <c r="A373" i="1" s="1"/>
  <c r="A374" i="1" s="1"/>
  <c r="A375" i="1" s="1"/>
  <c r="A376" i="1" s="1"/>
  <c r="A377" i="1" s="1"/>
  <c r="A378" i="1" s="1"/>
  <c r="A379" i="1" s="1"/>
  <c r="A380" i="1" s="1"/>
  <c r="A381" i="1" s="1"/>
  <c r="A382" i="1" s="1"/>
  <c r="A384" i="1" s="1"/>
  <c r="A385" i="1" s="1"/>
  <c r="A386" i="1" s="1"/>
  <c r="A387" i="1" s="1"/>
  <c r="A388" i="1" s="1"/>
  <c r="A389" i="1" s="1"/>
  <c r="A390" i="1" s="1"/>
  <c r="A391" i="1" s="1"/>
  <c r="A392" i="1" s="1"/>
  <c r="A395" i="1" s="1"/>
  <c r="A396" i="1" s="1"/>
  <c r="A397" i="1" s="1"/>
  <c r="A398" i="1" s="1"/>
  <c r="A399" i="1" s="1"/>
  <c r="A400" i="1" s="1"/>
  <c r="A401" i="1" s="1"/>
  <c r="A402" i="1" s="1"/>
  <c r="A403" i="1" s="1"/>
  <c r="A404" i="1" s="1"/>
  <c r="A405" i="1" s="1"/>
  <c r="A406" i="1" s="1"/>
  <c r="A407" i="1" s="1"/>
  <c r="A408" i="1" s="1"/>
  <c r="A409" i="1" l="1"/>
  <c r="A410" i="1" s="1"/>
  <c r="A411" i="1" s="1"/>
  <c r="A412" i="1" s="1"/>
  <c r="A413" i="1" s="1"/>
  <c r="A414" i="1" s="1"/>
  <c r="A415" i="1" s="1"/>
  <c r="A416" i="1" s="1"/>
  <c r="A417" i="1" s="1"/>
  <c r="A418" i="1" s="1"/>
  <c r="A419" i="1" s="1"/>
  <c r="A421" i="1" s="1"/>
  <c r="A422" i="1" s="1"/>
  <c r="A423" i="1" s="1"/>
  <c r="A424" i="1" s="1"/>
  <c r="A426" i="1" s="1"/>
  <c r="A427" i="1" s="1"/>
  <c r="A428" i="1" s="1"/>
  <c r="A429" i="1" s="1"/>
  <c r="A430" i="1" s="1"/>
  <c r="A431" i="1" s="1"/>
  <c r="A432"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l="1"/>
  <c r="A481" i="1" s="1"/>
  <c r="A482" i="1" s="1"/>
  <c r="A483" i="1" s="1"/>
  <c r="A484" i="1" s="1"/>
  <c r="A485" i="1" s="1"/>
  <c r="A486" i="1" s="1"/>
  <c r="A487" i="1" s="1"/>
  <c r="A488" i="1" s="1"/>
  <c r="A489" i="1" s="1"/>
  <c r="A490" i="1" s="1"/>
  <c r="B821" i="1"/>
  <c r="B822" i="1" s="1"/>
  <c r="B168" i="1"/>
  <c r="B169" i="1" s="1"/>
  <c r="B170" i="1" s="1"/>
  <c r="A491" i="1" l="1"/>
  <c r="B967" i="1"/>
  <c r="B958" i="1"/>
  <c r="B959" i="1" s="1"/>
  <c r="B808" i="1"/>
  <c r="B809" i="1" s="1"/>
  <c r="B810" i="1" s="1"/>
  <c r="B700" i="1"/>
  <c r="B701" i="1" s="1"/>
  <c r="B702" i="1" s="1"/>
  <c r="B960" i="1" l="1"/>
  <c r="B961" i="1" s="1"/>
  <c r="B962" i="1" s="1"/>
  <c r="A492" i="1"/>
  <c r="A493" i="1" s="1"/>
  <c r="A494" i="1" s="1"/>
  <c r="A495" i="1" s="1"/>
  <c r="A496" i="1" s="1"/>
  <c r="A497" i="1" s="1"/>
  <c r="A498" i="1" s="1"/>
  <c r="A499" i="1" s="1"/>
  <c r="A500" i="1" s="1"/>
  <c r="A501" i="1" s="1"/>
  <c r="A502" i="1" s="1"/>
  <c r="A503" i="1" s="1"/>
  <c r="A504" i="1" s="1"/>
  <c r="A505" i="1" s="1"/>
  <c r="A506" i="1" s="1"/>
  <c r="A507" i="1" s="1"/>
  <c r="A509" i="1" s="1"/>
  <c r="A510" i="1" s="1"/>
  <c r="A511" i="1" s="1"/>
  <c r="A512"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B423" i="1"/>
  <c r="B424" i="1" s="1"/>
  <c r="B340" i="1"/>
  <c r="B341" i="1" s="1"/>
  <c r="B342" i="1" s="1"/>
  <c r="B343" i="1" s="1"/>
  <c r="A568" i="1" l="1"/>
  <c r="A569" i="1" s="1"/>
  <c r="A570" i="1" s="1"/>
  <c r="A571"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2" i="1" s="1"/>
  <c r="A613" i="1" s="1"/>
  <c r="B948" i="1"/>
  <c r="B949" i="1" s="1"/>
  <c r="B950" i="1" s="1"/>
  <c r="B951" i="1" s="1"/>
  <c r="B952" i="1" s="1"/>
  <c r="B953" i="1" s="1"/>
  <c r="B954" i="1" s="1"/>
  <c r="B955" i="1" s="1"/>
  <c r="A614" i="1" l="1"/>
  <c r="A615" i="1" s="1"/>
  <c r="A616" i="1" s="1"/>
  <c r="A617" i="1" s="1"/>
  <c r="B687" i="1"/>
  <c r="B688" i="1" s="1"/>
  <c r="A618" i="1" l="1"/>
  <c r="A620" i="1" s="1"/>
  <c r="A621" i="1" s="1"/>
  <c r="A622" i="1" s="1"/>
  <c r="A623" i="1" s="1"/>
  <c r="A624" i="1" s="1"/>
  <c r="A625" i="1" s="1"/>
  <c r="A626" i="1" s="1"/>
  <c r="A627" i="1" s="1"/>
  <c r="A628" i="1" s="1"/>
  <c r="A629" i="1" s="1"/>
  <c r="A630" i="1" s="1"/>
  <c r="A631" i="1" s="1"/>
  <c r="A632"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B937" i="1"/>
  <c r="B938" i="1" s="1"/>
  <c r="B939" i="1" s="1"/>
  <c r="B940" i="1" s="1"/>
  <c r="B834" i="1"/>
  <c r="B835" i="1" s="1"/>
  <c r="B836" i="1" s="1"/>
  <c r="B837" i="1" s="1"/>
  <c r="B838" i="1" s="1"/>
  <c r="B839" i="1" s="1"/>
  <c r="B840" i="1" s="1"/>
  <c r="B841" i="1" s="1"/>
  <c r="B842" i="1" s="1"/>
  <c r="B843" i="1" s="1"/>
  <c r="B844" i="1" s="1"/>
  <c r="B845" i="1" s="1"/>
  <c r="B846" i="1" s="1"/>
  <c r="B847" i="1" s="1"/>
  <c r="B848" i="1" s="1"/>
  <c r="B510" i="1"/>
  <c r="A661" i="1" l="1"/>
  <c r="A662" i="1" s="1"/>
  <c r="A663" i="1" s="1"/>
  <c r="A664" i="1" s="1"/>
  <c r="A665" i="1" s="1"/>
  <c r="A666" i="1" s="1"/>
  <c r="A667" i="1" s="1"/>
  <c r="A668" i="1" s="1"/>
  <c r="A669" i="1" s="1"/>
  <c r="A670" i="1" s="1"/>
  <c r="A671" i="1" s="1"/>
  <c r="A672" i="1" s="1"/>
  <c r="A673" i="1" s="1"/>
  <c r="A674" i="1" s="1"/>
  <c r="B511" i="1"/>
  <c r="B512" i="1" s="1"/>
  <c r="B277" i="1"/>
  <c r="A675" i="1" l="1"/>
  <c r="A676" i="1" s="1"/>
  <c r="A677" i="1" s="1"/>
  <c r="A678" i="1" s="1"/>
  <c r="A680" i="1" s="1"/>
  <c r="A681" i="1" s="1"/>
  <c r="A682" i="1" s="1"/>
  <c r="A683" i="1" s="1"/>
  <c r="A684" i="1" s="1"/>
  <c r="A686" i="1" s="1"/>
  <c r="A687" i="1" s="1"/>
  <c r="A688" i="1" s="1"/>
  <c r="A691" i="1" s="1"/>
  <c r="A692" i="1" s="1"/>
  <c r="A693" i="1" s="1"/>
  <c r="B815" i="1"/>
  <c r="B816" i="1" s="1"/>
  <c r="B817" i="1" s="1"/>
  <c r="B818" i="1" s="1"/>
  <c r="B388" i="1"/>
  <c r="B389" i="1" s="1"/>
  <c r="B390" i="1" s="1"/>
  <c r="B391" i="1" s="1"/>
  <c r="B392" i="1" s="1"/>
  <c r="A694" i="1" l="1"/>
  <c r="A695" i="1" s="1"/>
  <c r="A696" i="1" s="1"/>
  <c r="A697" i="1" s="1"/>
  <c r="A699" i="1" s="1"/>
  <c r="A700" i="1" s="1"/>
  <c r="A701" i="1" s="1"/>
  <c r="A702" i="1" s="1"/>
  <c r="A704" i="1" s="1"/>
  <c r="A705" i="1" s="1"/>
  <c r="A706" i="1" s="1"/>
  <c r="A707" i="1" s="1"/>
  <c r="A708" i="1" s="1"/>
  <c r="A709" i="1" s="1"/>
  <c r="A710" i="1" s="1"/>
  <c r="A711" i="1" s="1"/>
  <c r="A712" i="1" s="1"/>
  <c r="A713" i="1" s="1"/>
  <c r="A714" i="1" s="1"/>
  <c r="A715" i="1" s="1"/>
  <c r="A716" i="1" s="1"/>
  <c r="A717" i="1" s="1"/>
  <c r="A718" i="1" s="1"/>
  <c r="A719" i="1" s="1"/>
  <c r="A720" i="1" s="1"/>
  <c r="A722" i="1" s="1"/>
  <c r="A723" i="1" s="1"/>
  <c r="A724" i="1" s="1"/>
  <c r="A725" i="1" s="1"/>
  <c r="A726" i="1" s="1"/>
  <c r="A727" i="1" s="1"/>
  <c r="A728" i="1" s="1"/>
  <c r="A729" i="1" s="1"/>
  <c r="A730" i="1" s="1"/>
  <c r="A731" i="1" s="1"/>
  <c r="A732" i="1" s="1"/>
  <c r="A733" i="1" s="1"/>
  <c r="A734" i="1" s="1"/>
  <c r="A736" i="1" s="1"/>
  <c r="A737" i="1" s="1"/>
  <c r="A738" i="1" s="1"/>
  <c r="A741" i="1" s="1"/>
  <c r="A742" i="1" s="1"/>
  <c r="A743" i="1" s="1"/>
  <c r="A744" i="1" s="1"/>
  <c r="A745" i="1" s="1"/>
  <c r="A746" i="1" s="1"/>
  <c r="A747" i="1" s="1"/>
  <c r="A748" i="1" s="1"/>
  <c r="A749" i="1" s="1"/>
  <c r="A751" i="1" s="1"/>
  <c r="A752" i="1" s="1"/>
  <c r="A753" i="1" s="1"/>
  <c r="A754" i="1" s="1"/>
  <c r="A755" i="1" s="1"/>
  <c r="A756" i="1" s="1"/>
  <c r="A757" i="1" s="1"/>
  <c r="A758" i="1" s="1"/>
  <c r="A759" i="1" s="1"/>
  <c r="A760" i="1" s="1"/>
  <c r="A761" i="1" s="1"/>
  <c r="A762" i="1" s="1"/>
  <c r="A763" i="1" s="1"/>
  <c r="A764" i="1" s="1"/>
  <c r="A765" i="1" s="1"/>
  <c r="A766" i="1" s="1"/>
  <c r="A767" i="1" s="1"/>
  <c r="A770" i="1" s="1"/>
  <c r="A771" i="1" s="1"/>
  <c r="A772" i="1" s="1"/>
  <c r="A773" i="1" s="1"/>
  <c r="A774" i="1" s="1"/>
  <c r="A775" i="1" s="1"/>
  <c r="A776" i="1" s="1"/>
  <c r="A777" i="1" s="1"/>
  <c r="A778" i="1" s="1"/>
  <c r="A779" i="1" s="1"/>
  <c r="A780" i="1" s="1"/>
  <c r="A781" i="1" s="1"/>
  <c r="B1164" i="1"/>
  <c r="B1165" i="1" s="1"/>
  <c r="B1166" i="1" s="1"/>
  <c r="B1167" i="1" s="1"/>
  <c r="B1168" i="1" s="1"/>
  <c r="B1169" i="1" s="1"/>
  <c r="B1132" i="1"/>
  <c r="B1133" i="1" s="1"/>
  <c r="B1134" i="1" s="1"/>
  <c r="B1135" i="1" s="1"/>
  <c r="B1136" i="1" s="1"/>
  <c r="B1083" i="1"/>
  <c r="B1084" i="1" s="1"/>
  <c r="B1085" i="1" s="1"/>
  <c r="B1086" i="1" s="1"/>
  <c r="B1087" i="1" s="1"/>
  <c r="B1088" i="1" s="1"/>
  <c r="B1089" i="1" s="1"/>
  <c r="B1090" i="1" s="1"/>
  <c r="B1091" i="1" s="1"/>
  <c r="B1092" i="1" s="1"/>
  <c r="B1093" i="1" s="1"/>
  <c r="B1094" i="1" s="1"/>
  <c r="B1095" i="1" s="1"/>
  <c r="B1096" i="1" s="1"/>
  <c r="B1097" i="1" s="1"/>
  <c r="B1098" i="1" s="1"/>
  <c r="B1099" i="1" s="1"/>
  <c r="B1100" i="1" s="1"/>
  <c r="B1101" i="1" s="1"/>
  <c r="B1102" i="1" s="1"/>
  <c r="B1103" i="1" s="1"/>
  <c r="B1104" i="1" s="1"/>
  <c r="B1105" i="1" s="1"/>
  <c r="B1106" i="1" s="1"/>
  <c r="B1107" i="1" s="1"/>
  <c r="B1108" i="1" s="1"/>
  <c r="A782" i="1" l="1"/>
  <c r="A783" i="1" s="1"/>
  <c r="A784" i="1" s="1"/>
  <c r="A785" i="1" s="1"/>
  <c r="A786" i="1" s="1"/>
  <c r="A787" i="1" s="1"/>
  <c r="A788" i="1" s="1"/>
  <c r="A789" i="1" s="1"/>
  <c r="A790" i="1" s="1"/>
  <c r="A791" i="1" s="1"/>
  <c r="A792" i="1" s="1"/>
  <c r="A793" i="1" s="1"/>
  <c r="A794" i="1" s="1"/>
  <c r="A795" i="1" s="1"/>
  <c r="A796" i="1" s="1"/>
  <c r="A797" i="1" s="1"/>
  <c r="A798" i="1" s="1"/>
  <c r="A799" i="1" s="1"/>
  <c r="A800" i="1" s="1"/>
  <c r="A801" i="1" s="1"/>
  <c r="B1109" i="1"/>
  <c r="B1110" i="1" s="1"/>
  <c r="B1111" i="1" s="1"/>
  <c r="B1112" i="1" s="1"/>
  <c r="B1113" i="1" s="1"/>
  <c r="B1114" i="1" s="1"/>
  <c r="B1115" i="1" s="1"/>
  <c r="B1116" i="1" s="1"/>
  <c r="B1117" i="1" s="1"/>
  <c r="B1118" i="1" s="1"/>
  <c r="B1119" i="1" s="1"/>
  <c r="B980" i="1"/>
  <c r="B981" i="1" s="1"/>
  <c r="B982" i="1" s="1"/>
  <c r="B970" i="1"/>
  <c r="B971" i="1" s="1"/>
  <c r="B972" i="1" s="1"/>
  <c r="B973" i="1" s="1"/>
  <c r="B974" i="1" s="1"/>
  <c r="B975" i="1" s="1"/>
  <c r="B976" i="1" s="1"/>
  <c r="B977" i="1" s="1"/>
  <c r="B927" i="1"/>
  <c r="B928" i="1" s="1"/>
  <c r="B929" i="1" s="1"/>
  <c r="B930" i="1" s="1"/>
  <c r="B922" i="1"/>
  <c r="B897" i="1"/>
  <c r="B898" i="1" s="1"/>
  <c r="B899" i="1" s="1"/>
  <c r="B900" i="1" s="1"/>
  <c r="B901" i="1" s="1"/>
  <c r="B902" i="1" s="1"/>
  <c r="B903" i="1" s="1"/>
  <c r="B904" i="1" s="1"/>
  <c r="B905" i="1" s="1"/>
  <c r="B906" i="1" s="1"/>
  <c r="B907" i="1" s="1"/>
  <c r="B908" i="1" s="1"/>
  <c r="B909" i="1" s="1"/>
  <c r="B910" i="1" s="1"/>
  <c r="B911" i="1" s="1"/>
  <c r="B912" i="1" s="1"/>
  <c r="B913" i="1" s="1"/>
  <c r="B914" i="1" s="1"/>
  <c r="B915" i="1" s="1"/>
  <c r="B916" i="1" s="1"/>
  <c r="B917" i="1" s="1"/>
  <c r="B918" i="1" s="1"/>
  <c r="B919" i="1" s="1"/>
  <c r="B886" i="1"/>
  <c r="B876" i="1"/>
  <c r="B771" i="1"/>
  <c r="B772" i="1" s="1"/>
  <c r="B737" i="1"/>
  <c r="B738" i="1" s="1"/>
  <c r="B724" i="1"/>
  <c r="A802" i="1" l="1"/>
  <c r="A803" i="1" s="1"/>
  <c r="A804" i="1" s="1"/>
  <c r="A805" i="1" s="1"/>
  <c r="A807" i="1" s="1"/>
  <c r="A808" i="1" s="1"/>
  <c r="A809" i="1" s="1"/>
  <c r="A810" i="1" s="1"/>
  <c r="A812" i="1" s="1"/>
  <c r="A813" i="1" s="1"/>
  <c r="A814" i="1" s="1"/>
  <c r="A815" i="1" s="1"/>
  <c r="A816" i="1" s="1"/>
  <c r="A817" i="1" s="1"/>
  <c r="A818" i="1" s="1"/>
  <c r="A820" i="1" s="1"/>
  <c r="A821" i="1" s="1"/>
  <c r="A822" i="1" s="1"/>
  <c r="A824" i="1" s="1"/>
  <c r="A825" i="1" s="1"/>
  <c r="A826" i="1" s="1"/>
  <c r="A827" i="1" s="1"/>
  <c r="A828" i="1" s="1"/>
  <c r="A829" i="1" s="1"/>
  <c r="A830" i="1" s="1"/>
  <c r="A831" i="1" s="1"/>
  <c r="A833" i="1" s="1"/>
  <c r="A834" i="1" s="1"/>
  <c r="A835" i="1" s="1"/>
  <c r="A836" i="1" s="1"/>
  <c r="A837" i="1" s="1"/>
  <c r="A838" i="1" s="1"/>
  <c r="A839" i="1" s="1"/>
  <c r="A840" i="1" s="1"/>
  <c r="A841" i="1" s="1"/>
  <c r="A842" i="1" s="1"/>
  <c r="A843" i="1" s="1"/>
  <c r="A844" i="1" s="1"/>
  <c r="A845" i="1" s="1"/>
  <c r="A846" i="1" s="1"/>
  <c r="A847" i="1" s="1"/>
  <c r="A848" i="1" s="1"/>
  <c r="A850" i="1" s="1"/>
  <c r="A851" i="1" s="1"/>
  <c r="A854" i="1" s="1"/>
  <c r="A855" i="1" s="1"/>
  <c r="A856" i="1" s="1"/>
  <c r="A857" i="1" s="1"/>
  <c r="A858" i="1" s="1"/>
  <c r="A859" i="1" s="1"/>
  <c r="A860" i="1" s="1"/>
  <c r="A861" i="1" s="1"/>
  <c r="A862" i="1" s="1"/>
  <c r="A863" i="1" s="1"/>
  <c r="A864" i="1" s="1"/>
  <c r="A865" i="1" s="1"/>
  <c r="A866" i="1" s="1"/>
  <c r="A867" i="1" s="1"/>
  <c r="A868" i="1" s="1"/>
  <c r="A869" i="1" s="1"/>
  <c r="A870" i="1" s="1"/>
  <c r="A871" i="1" s="1"/>
  <c r="A872" i="1" s="1"/>
  <c r="A873" i="1" s="1"/>
  <c r="A875" i="1" s="1"/>
  <c r="A876" i="1" s="1"/>
  <c r="A877" i="1" s="1"/>
  <c r="A878" i="1" s="1"/>
  <c r="A879" i="1" s="1"/>
  <c r="A880" i="1" s="1"/>
  <c r="A881" i="1" s="1"/>
  <c r="A882" i="1" s="1"/>
  <c r="A883" i="1" s="1"/>
  <c r="A885" i="1" s="1"/>
  <c r="A886" i="1" s="1"/>
  <c r="A887" i="1" s="1"/>
  <c r="A888" i="1" s="1"/>
  <c r="A889" i="1" s="1"/>
  <c r="A890" i="1" s="1"/>
  <c r="A891" i="1" s="1"/>
  <c r="A892" i="1" s="1"/>
  <c r="A893" i="1" s="1"/>
  <c r="A896" i="1" s="1"/>
  <c r="A897" i="1" s="1"/>
  <c r="A898" i="1" s="1"/>
  <c r="A899" i="1" s="1"/>
  <c r="A900" i="1" s="1"/>
  <c r="A901" i="1" s="1"/>
  <c r="A902" i="1" s="1"/>
  <c r="A903" i="1" s="1"/>
  <c r="A904" i="1" s="1"/>
  <c r="A905" i="1" s="1"/>
  <c r="A906" i="1" s="1"/>
  <c r="A907" i="1" s="1"/>
  <c r="A908" i="1" s="1"/>
  <c r="A909" i="1" s="1"/>
  <c r="A910" i="1" s="1"/>
  <c r="A911" i="1" s="1"/>
  <c r="A912" i="1" s="1"/>
  <c r="A913" i="1" s="1"/>
  <c r="A914" i="1" s="1"/>
  <c r="A915" i="1" s="1"/>
  <c r="A916" i="1" s="1"/>
  <c r="A917" i="1" s="1"/>
  <c r="A918" i="1" s="1"/>
  <c r="A919" i="1" s="1"/>
  <c r="A921" i="1" s="1"/>
  <c r="A922" i="1" s="1"/>
  <c r="A924" i="1" s="1"/>
  <c r="A925" i="1" s="1"/>
  <c r="A926" i="1" s="1"/>
  <c r="A927" i="1" s="1"/>
  <c r="A928" i="1" s="1"/>
  <c r="A929" i="1" s="1"/>
  <c r="A930" i="1" s="1"/>
  <c r="A932" i="1" s="1"/>
  <c r="A933" i="1" s="1"/>
  <c r="A934" i="1" s="1"/>
  <c r="A936" i="1" s="1"/>
  <c r="A937" i="1" s="1"/>
  <c r="A938" i="1" s="1"/>
  <c r="A939" i="1" s="1"/>
  <c r="A940" i="1" s="1"/>
  <c r="A942" i="1" s="1"/>
  <c r="A943" i="1" s="1"/>
  <c r="A944" i="1" s="1"/>
  <c r="A945" i="1" s="1"/>
  <c r="A947" i="1" s="1"/>
  <c r="A948" i="1" s="1"/>
  <c r="A949" i="1" s="1"/>
  <c r="A950" i="1" s="1"/>
  <c r="A951" i="1" s="1"/>
  <c r="A952" i="1" s="1"/>
  <c r="A953" i="1" s="1"/>
  <c r="A954" i="1" s="1"/>
  <c r="A955" i="1" s="1"/>
  <c r="A957" i="1" s="1"/>
  <c r="A958" i="1" s="1"/>
  <c r="A959" i="1" s="1"/>
  <c r="B887" i="1"/>
  <c r="B888" i="1" s="1"/>
  <c r="B889" i="1" s="1"/>
  <c r="B877" i="1"/>
  <c r="B878" i="1" s="1"/>
  <c r="B879" i="1" s="1"/>
  <c r="B880" i="1" s="1"/>
  <c r="B881" i="1" s="1"/>
  <c r="B882" i="1" s="1"/>
  <c r="B883" i="1" s="1"/>
  <c r="B773" i="1"/>
  <c r="B774" i="1" s="1"/>
  <c r="B775" i="1" s="1"/>
  <c r="B776" i="1" s="1"/>
  <c r="B777" i="1" s="1"/>
  <c r="B778" i="1" s="1"/>
  <c r="B779" i="1" s="1"/>
  <c r="B780" i="1" s="1"/>
  <c r="B725" i="1"/>
  <c r="B726" i="1" s="1"/>
  <c r="B727" i="1" s="1"/>
  <c r="B728" i="1" s="1"/>
  <c r="B681" i="1"/>
  <c r="B682" i="1" s="1"/>
  <c r="B683" i="1" s="1"/>
  <c r="B684" i="1" s="1"/>
  <c r="J275" i="1"/>
  <c r="J229" i="1" s="1"/>
  <c r="K275" i="1"/>
  <c r="K229" i="1" s="1"/>
  <c r="L275" i="1"/>
  <c r="L229" i="1" s="1"/>
  <c r="M275" i="1"/>
  <c r="M229" i="1" s="1"/>
  <c r="N275" i="1"/>
  <c r="N229" i="1" s="1"/>
  <c r="O275" i="1"/>
  <c r="O229" i="1" s="1"/>
  <c r="B427" i="1"/>
  <c r="B428" i="1" s="1"/>
  <c r="B429" i="1" s="1"/>
  <c r="B430" i="1" s="1"/>
  <c r="B431" i="1" s="1"/>
  <c r="B432" i="1" s="1"/>
  <c r="B621" i="1"/>
  <c r="B622" i="1" s="1"/>
  <c r="B623" i="1" s="1"/>
  <c r="B624" i="1" s="1"/>
  <c r="B625" i="1" s="1"/>
  <c r="B626" i="1" s="1"/>
  <c r="B627" i="1" s="1"/>
  <c r="B628" i="1" s="1"/>
  <c r="B629" i="1" s="1"/>
  <c r="B630" i="1" s="1"/>
  <c r="B631" i="1" s="1"/>
  <c r="B632" i="1" s="1"/>
  <c r="B613" i="1"/>
  <c r="B614" i="1" s="1"/>
  <c r="B615" i="1" s="1"/>
  <c r="B616" i="1" s="1"/>
  <c r="B617" i="1" s="1"/>
  <c r="B484" i="1"/>
  <c r="B485" i="1" s="1"/>
  <c r="B486" i="1" s="1"/>
  <c r="B487" i="1" s="1"/>
  <c r="B488" i="1" s="1"/>
  <c r="B489" i="1" s="1"/>
  <c r="B490" i="1" s="1"/>
  <c r="B491" i="1" s="1"/>
  <c r="B492" i="1" s="1"/>
  <c r="B493" i="1" s="1"/>
  <c r="B494" i="1" s="1"/>
  <c r="B495" i="1" s="1"/>
  <c r="B496" i="1" s="1"/>
  <c r="B347" i="1"/>
  <c r="B348" i="1" s="1"/>
  <c r="B349" i="1" s="1"/>
  <c r="B260" i="1"/>
  <c r="B261" i="1" s="1"/>
  <c r="B223" i="1"/>
  <c r="B224" i="1" s="1"/>
  <c r="B225" i="1" s="1"/>
  <c r="B226" i="1" s="1"/>
  <c r="B227" i="1" s="1"/>
  <c r="B151" i="1"/>
  <c r="B152" i="1" s="1"/>
  <c r="B153" i="1" s="1"/>
  <c r="B154" i="1" s="1"/>
  <c r="B155" i="1" s="1"/>
  <c r="B156" i="1" s="1"/>
  <c r="B157" i="1" s="1"/>
  <c r="B158" i="1" s="1"/>
  <c r="B159" i="1" s="1"/>
  <c r="B160" i="1" s="1"/>
  <c r="B161" i="1" s="1"/>
  <c r="B162" i="1" s="1"/>
  <c r="B163" i="1" s="1"/>
  <c r="B164" i="1" s="1"/>
  <c r="B165" i="1" s="1"/>
  <c r="A960" i="1" l="1"/>
  <c r="A961" i="1" s="1"/>
  <c r="A962" i="1" s="1"/>
  <c r="A964" i="1" s="1"/>
  <c r="A965" i="1" s="1"/>
  <c r="A966" i="1" s="1"/>
  <c r="A967" i="1" s="1"/>
  <c r="A969" i="1" s="1"/>
  <c r="A970" i="1" s="1"/>
  <c r="A971" i="1" s="1"/>
  <c r="A972" i="1" s="1"/>
  <c r="A973" i="1" s="1"/>
  <c r="A974" i="1" s="1"/>
  <c r="A975" i="1" s="1"/>
  <c r="A976" i="1" s="1"/>
  <c r="A977" i="1" s="1"/>
  <c r="A979" i="1" s="1"/>
  <c r="A980" i="1" s="1"/>
  <c r="A981" i="1" s="1"/>
  <c r="A982" i="1" s="1"/>
  <c r="A984" i="1" s="1"/>
  <c r="A985" i="1" s="1"/>
  <c r="A986" i="1" s="1"/>
  <c r="A987" i="1" s="1"/>
  <c r="A988" i="1" s="1"/>
  <c r="A989" i="1" s="1"/>
  <c r="A990" i="1" s="1"/>
  <c r="A991" i="1" s="1"/>
  <c r="A992" i="1" s="1"/>
  <c r="A993" i="1" s="1"/>
  <c r="A994" i="1" s="1"/>
  <c r="A995" i="1" s="1"/>
  <c r="A996" i="1" s="1"/>
  <c r="A997" i="1" s="1"/>
  <c r="A998" i="1" s="1"/>
  <c r="A999" i="1" s="1"/>
  <c r="A1000" i="1" s="1"/>
  <c r="A1001" i="1" s="1"/>
  <c r="A1002" i="1" s="1"/>
  <c r="A1003" i="1" s="1"/>
  <c r="A1004" i="1" s="1"/>
  <c r="A1005" i="1" s="1"/>
  <c r="A1006" i="1" s="1"/>
  <c r="A1007" i="1" s="1"/>
  <c r="A1008" i="1" s="1"/>
  <c r="A1009" i="1" s="1"/>
  <c r="A1010" i="1" s="1"/>
  <c r="A1013" i="1" s="1"/>
  <c r="A1014" i="1" s="1"/>
  <c r="A1015" i="1" s="1"/>
  <c r="A1016" i="1" s="1"/>
  <c r="A1017" i="1" s="1"/>
  <c r="A1018" i="1" s="1"/>
  <c r="A1019" i="1" s="1"/>
  <c r="A1020" i="1" s="1"/>
  <c r="A1021" i="1" s="1"/>
  <c r="A1022" i="1" s="1"/>
  <c r="A1023" i="1" s="1"/>
  <c r="A1024" i="1" s="1"/>
  <c r="A1025" i="1" s="1"/>
  <c r="A1026" i="1" s="1"/>
  <c r="A1027" i="1" s="1"/>
  <c r="A1028" i="1" s="1"/>
  <c r="A1029" i="1" s="1"/>
  <c r="A1030" i="1" s="1"/>
  <c r="A1031" i="1" s="1"/>
  <c r="A1032" i="1" s="1"/>
  <c r="A1033" i="1" s="1"/>
  <c r="A1034" i="1" s="1"/>
  <c r="A1035" i="1" s="1"/>
  <c r="A1036" i="1" s="1"/>
  <c r="A1037" i="1" s="1"/>
  <c r="A1038" i="1" s="1"/>
  <c r="A1039" i="1" s="1"/>
  <c r="A1040" i="1" s="1"/>
  <c r="A1041" i="1" s="1"/>
  <c r="A1042" i="1" s="1"/>
  <c r="B890" i="1"/>
  <c r="B891" i="1" s="1"/>
  <c r="B892" i="1" s="1"/>
  <c r="B893" i="1" s="1"/>
  <c r="B618" i="1"/>
  <c r="B497" i="1"/>
  <c r="B498" i="1" s="1"/>
  <c r="B499" i="1" s="1"/>
  <c r="B500" i="1" s="1"/>
  <c r="B501" i="1" s="1"/>
  <c r="B502" i="1" s="1"/>
  <c r="B503" i="1" s="1"/>
  <c r="B504" i="1" s="1"/>
  <c r="B505" i="1" s="1"/>
  <c r="B506" i="1" s="1"/>
  <c r="B507" i="1" s="1"/>
  <c r="B262" i="1"/>
  <c r="B263" i="1" s="1"/>
  <c r="B264" i="1" s="1"/>
  <c r="B265" i="1" s="1"/>
  <c r="B266" i="1" s="1"/>
  <c r="B267" i="1" s="1"/>
  <c r="B268" i="1" s="1"/>
  <c r="B269" i="1" s="1"/>
  <c r="B270" i="1" s="1"/>
  <c r="O9" i="1"/>
  <c r="K9" i="1"/>
  <c r="N9" i="1"/>
  <c r="J9" i="1"/>
  <c r="M9" i="1"/>
  <c r="L9" i="1"/>
  <c r="B781" i="1"/>
  <c r="B729" i="1"/>
  <c r="B730" i="1" s="1"/>
  <c r="B731" i="1" s="1"/>
  <c r="B732" i="1" s="1"/>
  <c r="B733" i="1" s="1"/>
  <c r="B734" i="1" s="1"/>
  <c r="B350" i="1"/>
  <c r="B351" i="1" s="1"/>
  <c r="A1043" i="1" l="1"/>
  <c r="A1044" i="1" s="1"/>
  <c r="A1045" i="1" s="1"/>
  <c r="A1046" i="1" s="1"/>
  <c r="B782" i="1"/>
  <c r="B783" i="1" s="1"/>
  <c r="B784" i="1" s="1"/>
  <c r="B785" i="1" s="1"/>
  <c r="B786" i="1" s="1"/>
  <c r="B787" i="1" s="1"/>
  <c r="B788" i="1" s="1"/>
  <c r="B789" i="1" s="1"/>
  <c r="B790" i="1" s="1"/>
  <c r="B791" i="1" s="1"/>
  <c r="B792" i="1" s="1"/>
  <c r="B793" i="1" s="1"/>
  <c r="B794" i="1" s="1"/>
  <c r="B795" i="1" s="1"/>
  <c r="B271" i="1"/>
  <c r="B272" i="1" s="1"/>
  <c r="B273" i="1" s="1"/>
  <c r="B274" i="1" s="1"/>
  <c r="B352" i="1"/>
  <c r="B353" i="1" s="1"/>
  <c r="B354" i="1" s="1"/>
  <c r="B355" i="1" s="1"/>
  <c r="B356" i="1" s="1"/>
  <c r="B357" i="1" s="1"/>
  <c r="B358" i="1" s="1"/>
  <c r="B359" i="1" s="1"/>
  <c r="B360" i="1" s="1"/>
  <c r="B361" i="1" s="1"/>
  <c r="B362" i="1" s="1"/>
  <c r="A1048" i="1" l="1"/>
  <c r="A1049" i="1" s="1"/>
  <c r="A1050" i="1" s="1"/>
  <c r="A1051" i="1" s="1"/>
  <c r="A1052" i="1" s="1"/>
  <c r="A1055" i="1" s="1"/>
  <c r="A1056" i="1" s="1"/>
  <c r="A1057" i="1" s="1"/>
  <c r="A1058" i="1" s="1"/>
  <c r="A1059" i="1" s="1"/>
  <c r="A1060" i="1" s="1"/>
  <c r="A1061" i="1" s="1"/>
  <c r="A1062" i="1" s="1"/>
  <c r="A1063" i="1" s="1"/>
  <c r="A1064" i="1" s="1"/>
  <c r="A1065" i="1" s="1"/>
  <c r="A1066" i="1" s="1"/>
  <c r="A1067" i="1" s="1"/>
  <c r="A1068" i="1" s="1"/>
  <c r="A1069" i="1" s="1"/>
  <c r="A1070" i="1" s="1"/>
  <c r="A1071" i="1" s="1"/>
  <c r="A1072" i="1" s="1"/>
  <c r="A1073" i="1" s="1"/>
  <c r="A1074" i="1" s="1"/>
  <c r="A1075" i="1" s="1"/>
  <c r="A1076" i="1" s="1"/>
  <c r="A1077" i="1" s="1"/>
  <c r="B796" i="1"/>
  <c r="B797" i="1" s="1"/>
  <c r="B798" i="1" s="1"/>
  <c r="B799" i="1" s="1"/>
  <c r="B800" i="1" s="1"/>
  <c r="B801" i="1" s="1"/>
  <c r="B802" i="1" s="1"/>
  <c r="B803" i="1" s="1"/>
  <c r="B804" i="1" s="1"/>
  <c r="B805" i="1" s="1"/>
  <c r="B363" i="1"/>
  <c r="B364" i="1" s="1"/>
  <c r="H6" i="1"/>
  <c r="A1078" i="1" l="1"/>
  <c r="A1079" i="1" s="1"/>
  <c r="A1080" i="1" s="1"/>
  <c r="A1081" i="1" s="1"/>
  <c r="A1082" i="1" s="1"/>
  <c r="A1083" i="1" s="1"/>
  <c r="A1084" i="1" s="1"/>
  <c r="A1085" i="1" s="1"/>
  <c r="A1086" i="1" s="1"/>
  <c r="A1087" i="1" s="1"/>
  <c r="A1088" i="1" s="1"/>
  <c r="A1089" i="1" s="1"/>
  <c r="A1090" i="1" s="1"/>
  <c r="A1091" i="1" s="1"/>
  <c r="A1092" i="1" s="1"/>
  <c r="A1093" i="1" s="1"/>
  <c r="A1094" i="1" s="1"/>
  <c r="A1095" i="1" s="1"/>
  <c r="A1096" i="1" s="1"/>
  <c r="A1097" i="1" s="1"/>
  <c r="A1098" i="1" s="1"/>
  <c r="A1099" i="1" s="1"/>
  <c r="A1100" i="1" s="1"/>
  <c r="A1101" i="1" s="1"/>
  <c r="A1102" i="1" s="1"/>
  <c r="A1103" i="1" s="1"/>
  <c r="A1104" i="1" s="1"/>
  <c r="A1105" i="1" s="1"/>
  <c r="B365" i="1"/>
  <c r="B366" i="1" s="1"/>
  <c r="B367" i="1" s="1"/>
  <c r="B368" i="1" s="1"/>
  <c r="B369" i="1" s="1"/>
  <c r="B370" i="1" s="1"/>
  <c r="I1137" i="1"/>
  <c r="J1137" i="1"/>
  <c r="K1137" i="1"/>
  <c r="L1137" i="1"/>
  <c r="M1137" i="1"/>
  <c r="N1137" i="1"/>
  <c r="O1137" i="1"/>
  <c r="A1106" i="1" l="1"/>
  <c r="A1107" i="1" s="1"/>
  <c r="A1108" i="1" s="1"/>
  <c r="A1109" i="1" s="1"/>
  <c r="A1110" i="1" s="1"/>
  <c r="A1111" i="1" s="1"/>
  <c r="A1112" i="1" s="1"/>
  <c r="A1113" i="1" s="1"/>
  <c r="A1114" i="1" s="1"/>
  <c r="A1115" i="1" s="1"/>
  <c r="A1116" i="1" s="1"/>
  <c r="A1117" i="1" s="1"/>
  <c r="A1118" i="1" s="1"/>
  <c r="A1119" i="1" s="1"/>
  <c r="A1121" i="1" s="1"/>
  <c r="A1123" i="1" s="1"/>
  <c r="A1124" i="1" s="1"/>
  <c r="A1125" i="1" s="1"/>
  <c r="A1126" i="1" s="1"/>
  <c r="A1127" i="1" s="1"/>
  <c r="A1128" i="1" s="1"/>
  <c r="A1129" i="1" s="1"/>
  <c r="A1131" i="1" s="1"/>
  <c r="A1132" i="1" s="1"/>
  <c r="A1133" i="1" s="1"/>
  <c r="A1134" i="1" s="1"/>
  <c r="A1135" i="1" s="1"/>
  <c r="A1136" i="1" s="1"/>
  <c r="A1139" i="1" s="1"/>
  <c r="A1140" i="1" s="1"/>
  <c r="A1141" i="1" s="1"/>
  <c r="A1142" i="1" s="1"/>
  <c r="A1143" i="1" s="1"/>
  <c r="A1144" i="1" s="1"/>
  <c r="A1145" i="1" s="1"/>
  <c r="A1146" i="1" s="1"/>
  <c r="B371" i="1"/>
  <c r="B372" i="1" s="1"/>
  <c r="B373" i="1" s="1"/>
  <c r="B374" i="1" s="1"/>
  <c r="B375" i="1" s="1"/>
  <c r="B376" i="1" s="1"/>
  <c r="B377" i="1" s="1"/>
  <c r="B378" i="1" s="1"/>
  <c r="B379" i="1" s="1"/>
  <c r="B380" i="1" s="1"/>
  <c r="B381" i="1" s="1"/>
  <c r="B382" i="1" s="1"/>
  <c r="I768" i="1"/>
  <c r="J768" i="1"/>
  <c r="K768" i="1"/>
  <c r="L768" i="1"/>
  <c r="M768" i="1"/>
  <c r="N768" i="1"/>
  <c r="O768" i="1"/>
  <c r="A1147" i="1" l="1"/>
  <c r="A1148" i="1" s="1"/>
  <c r="A1149" i="1" s="1"/>
  <c r="A1150" i="1" s="1"/>
  <c r="A1151" i="1" s="1"/>
  <c r="A1152" i="1" s="1"/>
  <c r="A1153" i="1" s="1"/>
  <c r="B1011" i="1"/>
  <c r="B894" i="1"/>
  <c r="A1154" i="1" l="1"/>
  <c r="A1155" i="1" s="1"/>
  <c r="A1156" i="1" s="1"/>
  <c r="A1157" i="1" s="1"/>
  <c r="A1158" i="1" s="1"/>
  <c r="A1159" i="1" s="1"/>
  <c r="A1160" i="1" s="1"/>
  <c r="A1161" i="1" s="1"/>
  <c r="A1162" i="1" s="1"/>
  <c r="A1163" i="1" s="1"/>
  <c r="A1164" i="1" s="1"/>
  <c r="A1165" i="1" s="1"/>
  <c r="A1166" i="1" s="1"/>
  <c r="A1167" i="1" s="1"/>
  <c r="A1168" i="1" s="1"/>
  <c r="A1169" i="1" s="1"/>
  <c r="A1171" i="1" s="1"/>
  <c r="A1172" i="1" s="1"/>
  <c r="A1173" i="1" s="1"/>
  <c r="A1174" i="1" s="1"/>
  <c r="A1175" i="1" s="1"/>
  <c r="A1176" i="1" s="1"/>
  <c r="A1177" i="1" s="1"/>
  <c r="A1178" i="1" s="1"/>
  <c r="A1179" i="1" s="1"/>
  <c r="A1180" i="1" s="1"/>
  <c r="A1181" i="1" s="1"/>
  <c r="A1182" i="1" s="1"/>
  <c r="A1184" i="1" s="1"/>
  <c r="A1185" i="1" s="1"/>
  <c r="A1186" i="1" s="1"/>
  <c r="A1187" i="1" s="1"/>
  <c r="A1188" i="1" s="1"/>
  <c r="A1189" i="1" s="1"/>
  <c r="A1190" i="1" s="1"/>
  <c r="A1191" i="1" s="1"/>
  <c r="A1192" i="1" s="1"/>
  <c r="A1193" i="1" s="1"/>
  <c r="A1194" i="1" s="1"/>
  <c r="A1195" i="1" s="1"/>
  <c r="A1196" i="1" s="1"/>
  <c r="A1197" i="1" s="1"/>
  <c r="A1198" i="1" s="1"/>
  <c r="A1199" i="1" s="1"/>
  <c r="A1200" i="1" s="1"/>
  <c r="A1201" i="1" s="1"/>
  <c r="O1011" i="1"/>
  <c r="L1011" i="1"/>
  <c r="N1011" i="1"/>
  <c r="M1011" i="1"/>
  <c r="I1011" i="1"/>
  <c r="K1011" i="1"/>
  <c r="J1011" i="1"/>
  <c r="A1202" i="1" l="1"/>
  <c r="A1203" i="1" s="1"/>
  <c r="A1204" i="1" s="1"/>
  <c r="I894" i="1"/>
  <c r="J894" i="1"/>
  <c r="K894" i="1"/>
  <c r="L894" i="1"/>
  <c r="M894" i="1"/>
  <c r="N894" i="1"/>
  <c r="O894" i="1"/>
  <c r="B768" i="1"/>
  <c r="B633" i="1"/>
  <c r="A1205" i="1" l="1"/>
  <c r="A1206" i="1" s="1"/>
  <c r="A1207" i="1" s="1"/>
  <c r="B572" i="1"/>
  <c r="A1209" i="1" l="1"/>
  <c r="A1210" i="1" s="1"/>
  <c r="A1211" i="1" s="1"/>
  <c r="A1212" i="1" s="1"/>
  <c r="B300" i="1"/>
  <c r="B228" i="1" s="1"/>
  <c r="A1213" i="1" l="1"/>
  <c r="A1214" i="1" s="1"/>
  <c r="A1215" i="1" s="1"/>
  <c r="A1216" i="1" s="1"/>
  <c r="A1217" i="1" s="1"/>
  <c r="A1218" i="1" s="1"/>
  <c r="A1219" i="1" s="1"/>
  <c r="A1220" i="1" s="1"/>
  <c r="A1221" i="1" s="1"/>
  <c r="A1222" i="1" s="1"/>
  <c r="A1223" i="1" s="1"/>
  <c r="A1224" i="1" s="1"/>
  <c r="A1225" i="1" s="1"/>
  <c r="A1226" i="1" s="1"/>
  <c r="A1227" i="1" s="1"/>
  <c r="A1228" i="1" s="1"/>
  <c r="J300" i="1"/>
  <c r="M300" i="1"/>
  <c r="N300" i="1"/>
  <c r="L300" i="1"/>
  <c r="O300" i="1"/>
  <c r="K300" i="1"/>
  <c r="J433" i="1" l="1"/>
  <c r="O433" i="1"/>
  <c r="K433" i="1"/>
  <c r="N433" i="1"/>
  <c r="L433" i="1"/>
  <c r="M433" i="1"/>
  <c r="J572" i="1" l="1"/>
  <c r="L572" i="1"/>
  <c r="K572" i="1"/>
  <c r="O572" i="1"/>
  <c r="M572" i="1"/>
  <c r="N572" i="1"/>
  <c r="L633" i="1" l="1"/>
  <c r="M633" i="1"/>
  <c r="O633" i="1"/>
  <c r="K633" i="1"/>
  <c r="J633" i="1"/>
  <c r="N633" i="1"/>
  <c r="N689" i="1" l="1"/>
  <c r="O689" i="1"/>
  <c r="M689" i="1"/>
  <c r="K689" i="1"/>
  <c r="I689" i="1"/>
  <c r="I228" i="1" s="1"/>
  <c r="J689" i="1"/>
  <c r="L689" i="1"/>
  <c r="O344" i="1" l="1"/>
  <c r="O6" i="1" s="1"/>
  <c r="L344" i="1"/>
  <c r="L6" i="1" s="1"/>
  <c r="K344" i="1"/>
  <c r="K6" i="1" s="1"/>
  <c r="M344" i="1"/>
  <c r="M6" i="1" s="1"/>
  <c r="I6" i="1"/>
  <c r="J344" i="1" l="1"/>
  <c r="J6" i="1" s="1"/>
  <c r="N344" i="1"/>
  <c r="N6" i="1" s="1"/>
  <c r="K228" i="1"/>
  <c r="L228" i="1"/>
  <c r="O228" i="1"/>
  <c r="M228" i="1"/>
  <c r="J228" i="1" l="1"/>
  <c r="N228" i="1"/>
  <c r="B281" i="1"/>
  <c r="B282" i="1" l="1"/>
  <c r="B283" i="1" s="1"/>
  <c r="B284" i="1" s="1"/>
  <c r="B285" i="1" s="1"/>
  <c r="B286" i="1" s="1"/>
  <c r="B287" i="1" s="1"/>
  <c r="B288" i="1" s="1"/>
  <c r="B289" i="1" s="1"/>
  <c r="B290" i="1" s="1"/>
  <c r="B291" i="1" s="1"/>
  <c r="B292" i="1" s="1"/>
  <c r="B293" i="1" s="1"/>
  <c r="B294" i="1" s="1"/>
  <c r="B295" i="1" s="1"/>
  <c r="B296" i="1" s="1"/>
  <c r="B297" i="1" s="1"/>
  <c r="B298" i="1" s="1"/>
  <c r="B299" i="1" s="1"/>
  <c r="B587" i="1" l="1"/>
  <c r="B588" i="1" s="1"/>
  <c r="B589" i="1" s="1"/>
  <c r="B590" i="1" s="1"/>
  <c r="B591" i="1" s="1"/>
  <c r="B592" i="1" s="1"/>
  <c r="B593" i="1" s="1"/>
  <c r="B594" i="1" s="1"/>
  <c r="B595" i="1" s="1"/>
  <c r="B596" i="1" s="1"/>
  <c r="B597" i="1" s="1"/>
  <c r="B598" i="1" s="1"/>
  <c r="B599" i="1" s="1"/>
  <c r="B600" i="1" s="1"/>
  <c r="B601" i="1" s="1"/>
  <c r="B602" i="1" s="1"/>
  <c r="B603" i="1" s="1"/>
  <c r="B604" i="1" s="1"/>
  <c r="B605" i="1" s="1"/>
  <c r="B606" i="1" s="1"/>
  <c r="B607" i="1" s="1"/>
  <c r="B608" i="1" s="1"/>
  <c r="B609" i="1" s="1"/>
  <c r="B610" i="1" s="1"/>
  <c r="B856" i="1"/>
  <c r="B857" i="1" s="1"/>
  <c r="B858" i="1" s="1"/>
  <c r="B859" i="1" s="1"/>
  <c r="B860" i="1" s="1"/>
  <c r="B861" i="1" l="1"/>
  <c r="B862" i="1" s="1"/>
  <c r="B863" i="1" s="1"/>
  <c r="B864" i="1" s="1"/>
  <c r="B865" i="1" s="1"/>
  <c r="B867" i="1" s="1"/>
  <c r="B866" i="1" s="1"/>
  <c r="B868" i="1" s="1"/>
  <c r="B869" i="1" s="1"/>
  <c r="B870" i="1" s="1"/>
  <c r="B871" i="1" s="1"/>
  <c r="B872" i="1" s="1"/>
  <c r="B873" i="1" s="1"/>
  <c r="B1211" i="1"/>
  <c r="B1212" i="1" l="1"/>
  <c r="B1213" i="1" l="1"/>
  <c r="B1214" i="1" l="1"/>
  <c r="B1215" i="1" s="1"/>
  <c r="B1216" i="1" s="1"/>
  <c r="B1217" i="1" s="1"/>
  <c r="B1218" i="1" s="1"/>
  <c r="B1219" i="1" s="1"/>
  <c r="B1220" i="1" s="1"/>
  <c r="B1221" i="1" s="1"/>
  <c r="B1222" i="1" s="1"/>
  <c r="B1223" i="1" s="1"/>
  <c r="B1224" i="1" s="1"/>
  <c r="B1225" i="1" s="1"/>
  <c r="B1226" i="1" s="1"/>
  <c r="B1227" i="1" s="1"/>
  <c r="B1228" i="1" s="1"/>
</calcChain>
</file>

<file path=xl/sharedStrings.xml><?xml version="1.0" encoding="utf-8"?>
<sst xmlns="http://schemas.openxmlformats.org/spreadsheetml/2006/main" count="4654" uniqueCount="2449">
  <si>
    <t>№ з/п</t>
  </si>
  <si>
    <t>Реєстраційний номер</t>
  </si>
  <si>
    <t>Спонсорські кошти</t>
  </si>
  <si>
    <t>Фінансовий внесок громади</t>
  </si>
  <si>
    <t>Нефінансовий внесок громади</t>
  </si>
  <si>
    <t>м. Дрогобич</t>
  </si>
  <si>
    <t>м. Львів</t>
  </si>
  <si>
    <t>м. Самбір</t>
  </si>
  <si>
    <t>м. Трускавець</t>
  </si>
  <si>
    <t>м. Червоноград</t>
  </si>
  <si>
    <t>м. Борислав</t>
  </si>
  <si>
    <t>м. Новий Розділ</t>
  </si>
  <si>
    <t>м. Моршин</t>
  </si>
  <si>
    <t>Бродівський район</t>
  </si>
  <si>
    <t>Буський район</t>
  </si>
  <si>
    <t>№з/п в території</t>
  </si>
  <si>
    <t>Городоцький район</t>
  </si>
  <si>
    <t>Жидачівський район</t>
  </si>
  <si>
    <t>Жовківський район</t>
  </si>
  <si>
    <t>Дрогобицький район</t>
  </si>
  <si>
    <t>Золочівський район</t>
  </si>
  <si>
    <t>Кам'янка-Бузький район</t>
  </si>
  <si>
    <t>Самбірський район</t>
  </si>
  <si>
    <t>Сокальський район</t>
  </si>
  <si>
    <t>Старосамбірський район</t>
  </si>
  <si>
    <t>Стрийський район</t>
  </si>
  <si>
    <t>Турківський район</t>
  </si>
  <si>
    <t>Яворівський район</t>
  </si>
  <si>
    <t>Мостиський район</t>
  </si>
  <si>
    <t>Перемишлянський район</t>
  </si>
  <si>
    <t>Пустомитівський район</t>
  </si>
  <si>
    <t>Гніздичівська ОТГ</t>
  </si>
  <si>
    <t>Ходорівська ОТГ</t>
  </si>
  <si>
    <t>Жовтанецька ОТГ</t>
  </si>
  <si>
    <t>Тростянецька ОТГ</t>
  </si>
  <si>
    <t>Мостиська ОТГ</t>
  </si>
  <si>
    <t>Шегинівська ОТГ</t>
  </si>
  <si>
    <t>Давидівська ОТГ</t>
  </si>
  <si>
    <t>Бісковицька ОТГ</t>
  </si>
  <si>
    <t>Вільшаницька ОТГ</t>
  </si>
  <si>
    <t>Нижанковицька ОТГ</t>
  </si>
  <si>
    <t>Новоміська ОТГ</t>
  </si>
  <si>
    <t>тис. грн</t>
  </si>
  <si>
    <t>Школи</t>
  </si>
  <si>
    <t>Ініціативна група школи</t>
  </si>
  <si>
    <t>Ініціативна група</t>
  </si>
  <si>
    <t>ГО "Затишне місто"</t>
  </si>
  <si>
    <t>Кошти обласного бюджету</t>
  </si>
  <si>
    <t>Кошти районного бюджету</t>
  </si>
  <si>
    <t>Кошти базового бюджету</t>
  </si>
  <si>
    <t>Кошти ОТГ</t>
  </si>
  <si>
    <t>Ініціативна група Бориславської державної гімназії</t>
  </si>
  <si>
    <t>смт Східниця</t>
  </si>
  <si>
    <t>Ініціативна група ЗОШ № 17</t>
  </si>
  <si>
    <t>м Стебник</t>
  </si>
  <si>
    <t>м Дрогобич</t>
  </si>
  <si>
    <t>Моршинська міська рада</t>
  </si>
  <si>
    <t>Відділ освіти виконавчого комітету Самбірської міської ради</t>
  </si>
  <si>
    <t>Відділ освіти Трускавецької міської ради</t>
  </si>
  <si>
    <t>Ініціативна група батьківської громади</t>
  </si>
  <si>
    <t>м Соснівка</t>
  </si>
  <si>
    <t>Ініціативна група НВК</t>
  </si>
  <si>
    <t>с Маркопіль</t>
  </si>
  <si>
    <t>м Броди</t>
  </si>
  <si>
    <t>с Гаї</t>
  </si>
  <si>
    <t>с Черниця</t>
  </si>
  <si>
    <t>смт Підкамінь</t>
  </si>
  <si>
    <t>Ініціативна група Гаї-Дітковецького НВК</t>
  </si>
  <si>
    <t>с Гаї-Дітковецькі</t>
  </si>
  <si>
    <t>с Пониковиця</t>
  </si>
  <si>
    <t>с Суховоля</t>
  </si>
  <si>
    <t>Ініціативна група Дуб'євського НВК</t>
  </si>
  <si>
    <t>с Дуб'є</t>
  </si>
  <si>
    <t>с Побужани</t>
  </si>
  <si>
    <t>Капітальний ремонт спортзалу в Добрянському НВК в с. Добряни Городоцького району Львівської області</t>
  </si>
  <si>
    <t>с Добряни</t>
  </si>
  <si>
    <t>м Городок</t>
  </si>
  <si>
    <t>Ініціативна група Бартатівського НВК</t>
  </si>
  <si>
    <t>с Бартатів</t>
  </si>
  <si>
    <t>с Переможне</t>
  </si>
  <si>
    <t>с Шоломиничі</t>
  </si>
  <si>
    <t>с Нове Село</t>
  </si>
  <si>
    <t>с Заверешиця</t>
  </si>
  <si>
    <t>Ініціативна група Березецької ЗОШ І-ІІІ ст.</t>
  </si>
  <si>
    <t>с Березець</t>
  </si>
  <si>
    <t>с Градівка</t>
  </si>
  <si>
    <t>Ініціативна група Угрівського НВК</t>
  </si>
  <si>
    <t>с Угри</t>
  </si>
  <si>
    <t>с Бучали</t>
  </si>
  <si>
    <t>с Керниця</t>
  </si>
  <si>
    <t>с Мильчиці</t>
  </si>
  <si>
    <t>с Долиняни</t>
  </si>
  <si>
    <t>с Підзвіринець</t>
  </si>
  <si>
    <t>Великолюбінська ОТГ</t>
  </si>
  <si>
    <t>Території району, що не входять в ОТГ</t>
  </si>
  <si>
    <t>Довжанська сільська рада</t>
  </si>
  <si>
    <t>с Довге</t>
  </si>
  <si>
    <t>с Снятинка</t>
  </si>
  <si>
    <t>с Доброгостів</t>
  </si>
  <si>
    <t>с Уличне</t>
  </si>
  <si>
    <t>смт Гніздичів</t>
  </si>
  <si>
    <t>м Жидачів</t>
  </si>
  <si>
    <t>смт Журавно</t>
  </si>
  <si>
    <t>Ініціативна група смт.Журавно</t>
  </si>
  <si>
    <t>с Заріччя</t>
  </si>
  <si>
    <t>с Заболотівці</t>
  </si>
  <si>
    <t>Ініціативна група Жидачівського НВК</t>
  </si>
  <si>
    <t>с Соколівка</t>
  </si>
  <si>
    <t>м Дубляни</t>
  </si>
  <si>
    <t>м Рава-Руська</t>
  </si>
  <si>
    <t>м Жовква</t>
  </si>
  <si>
    <t>Відділ освіти Жовківської РДА</t>
  </si>
  <si>
    <t>с Волиця</t>
  </si>
  <si>
    <t>с Туринка</t>
  </si>
  <si>
    <t>с Глинськ</t>
  </si>
  <si>
    <t>с Річки</t>
  </si>
  <si>
    <t>с Липник</t>
  </si>
  <si>
    <t>Ініціативна група Боянецької ЗШ</t>
  </si>
  <si>
    <t>с Боянець</t>
  </si>
  <si>
    <t>с Сопошин</t>
  </si>
  <si>
    <t>с Зіболки</t>
  </si>
  <si>
    <t>Зіболківська сільська рада</t>
  </si>
  <si>
    <t>с Гряда</t>
  </si>
  <si>
    <t>смт Куликів</t>
  </si>
  <si>
    <t>с Звертів</t>
  </si>
  <si>
    <t>Магерівська ОТГ</t>
  </si>
  <si>
    <t>Магерівська селищна рада</t>
  </si>
  <si>
    <t>с Сновичі</t>
  </si>
  <si>
    <t>с Сасів</t>
  </si>
  <si>
    <t>Назва проекту</t>
  </si>
  <si>
    <t>Відділ освіти Кам’янка-Бузької РДА</t>
  </si>
  <si>
    <t>с Полонична</t>
  </si>
  <si>
    <t>ГО "Агенція місцевого економічного розвитку Кам'янка-Бузького району"</t>
  </si>
  <si>
    <t>смт Добротвір</t>
  </si>
  <si>
    <t>с Старий Добротвір</t>
  </si>
  <si>
    <t>с Незнанів</t>
  </si>
  <si>
    <t>Жовтанецька сільська рада</t>
  </si>
  <si>
    <t>Кам'янка-Бузька ОТГ</t>
  </si>
  <si>
    <t>с Зубів Міст</t>
  </si>
  <si>
    <t>Ініціативна група батьківського комітету</t>
  </si>
  <si>
    <t>Миколаївський район</t>
  </si>
  <si>
    <t>с Київець</t>
  </si>
  <si>
    <t>с Дроговиж</t>
  </si>
  <si>
    <t>с Більче</t>
  </si>
  <si>
    <t>Ініціативна група Миколаївської гімназії</t>
  </si>
  <si>
    <t>м Миколаїв</t>
  </si>
  <si>
    <t>Відділ освіти Миколаївської РДА</t>
  </si>
  <si>
    <t>Ініціативна група Новосілко-Опарської ЗОШ</t>
  </si>
  <si>
    <t>с Новосілки-Опарські</t>
  </si>
  <si>
    <t>с Тужанівці</t>
  </si>
  <si>
    <t>с Рудники</t>
  </si>
  <si>
    <t>с Велика Горожанна</t>
  </si>
  <si>
    <t>смт Розділ</t>
  </si>
  <si>
    <t>с Мала Горожанна</t>
  </si>
  <si>
    <t>с Раделичі</t>
  </si>
  <si>
    <t>Розвадівська ОТГ</t>
  </si>
  <si>
    <t>с Стільсько</t>
  </si>
  <si>
    <t>Ініціативна група м.Мостиська</t>
  </si>
  <si>
    <t>м Мостиська</t>
  </si>
  <si>
    <t>с Дмитровичі</t>
  </si>
  <si>
    <t>с Довгомостиська</t>
  </si>
  <si>
    <t>с Волостків</t>
  </si>
  <si>
    <t>Ініціативна група ОЗНЗ</t>
  </si>
  <si>
    <t>м Перемишляни</t>
  </si>
  <si>
    <t>с Великі Глібовичі</t>
  </si>
  <si>
    <t>м Бібрка</t>
  </si>
  <si>
    <t>с Вовків</t>
  </si>
  <si>
    <t>Волицька ОТГ</t>
  </si>
  <si>
    <t>с Мостиська Другі</t>
  </si>
  <si>
    <t>м Пустомити</t>
  </si>
  <si>
    <t>с Борщовичі</t>
  </si>
  <si>
    <t>с Миколаїв</t>
  </si>
  <si>
    <t>Давидівська сільська рада</t>
  </si>
  <si>
    <t>с Давидів</t>
  </si>
  <si>
    <t>Мурованська ОТГ</t>
  </si>
  <si>
    <t>Підберізцівська ОТГ</t>
  </si>
  <si>
    <t>Підберізцівська сільська рада</t>
  </si>
  <si>
    <t>с Підберізці</t>
  </si>
  <si>
    <t>с Миклашів</t>
  </si>
  <si>
    <t>с Чорнушовичі</t>
  </si>
  <si>
    <t>Солонківська ОТГ</t>
  </si>
  <si>
    <t>Солонківська сільська рада</t>
  </si>
  <si>
    <t>с Солонка</t>
  </si>
  <si>
    <t>с Поршна</t>
  </si>
  <si>
    <t>Щирецька ОТГ</t>
  </si>
  <si>
    <t>смт Щирець</t>
  </si>
  <si>
    <t>с Хлопчиці</t>
  </si>
  <si>
    <t>Никловицька сільська рада</t>
  </si>
  <si>
    <t>с Никловичі</t>
  </si>
  <si>
    <t>с Нагірне</t>
  </si>
  <si>
    <t>Ініціативна група Кульчицького НВК</t>
  </si>
  <si>
    <t>с Кульчиці</t>
  </si>
  <si>
    <t>с Вощанці</t>
  </si>
  <si>
    <t>Бабинська сільська рада</t>
  </si>
  <si>
    <t>Бабинська ОТГ</t>
  </si>
  <si>
    <t>Бісковицька сільська рада</t>
  </si>
  <si>
    <t>с Бісковичі</t>
  </si>
  <si>
    <t>с Лановичі</t>
  </si>
  <si>
    <t>Воле-Баранецька ОТГ</t>
  </si>
  <si>
    <t>Воютицька ОТГ</t>
  </si>
  <si>
    <t>Дублянська ОТГ</t>
  </si>
  <si>
    <t>Луківська ОТГ</t>
  </si>
  <si>
    <t>Рудківська ОТГ</t>
  </si>
  <si>
    <t>Рудківська міська рада</t>
  </si>
  <si>
    <t>с Конюшки-Тулиголівські</t>
  </si>
  <si>
    <t>Чукв'янська ОТГ</t>
  </si>
  <si>
    <t>с Чуква</t>
  </si>
  <si>
    <t>Радехівський район</t>
  </si>
  <si>
    <t>с Корчин</t>
  </si>
  <si>
    <t>Капітальний ремонт даху та покрівлі будівлі Березівської ЗОШ І-ІІІ ст. по вулиці Центральна, 18 в с. Березівка Радехівського району Львівської області</t>
  </si>
  <si>
    <t>с Березівка</t>
  </si>
  <si>
    <t>ГО "Агенція розвитку села Стоянів"</t>
  </si>
  <si>
    <t>с Стоянів</t>
  </si>
  <si>
    <t>с Розжалів</t>
  </si>
  <si>
    <t>Ініціативна група Синьківського НВК</t>
  </si>
  <si>
    <t>с Синьків</t>
  </si>
  <si>
    <t>с Вузлове</t>
  </si>
  <si>
    <t>с Новий Витків</t>
  </si>
  <si>
    <t>смт Лопатин</t>
  </si>
  <si>
    <t>ГО "Агенція розвитку Сушнівської сільської ради"</t>
  </si>
  <si>
    <t>с Сушно</t>
  </si>
  <si>
    <t>ГО "Агенція по впровадженню мікропроектів с. Новий Витків"</t>
  </si>
  <si>
    <t>Сколівський район</t>
  </si>
  <si>
    <t>с Підгородці</t>
  </si>
  <si>
    <t>Ініціативна група жителів</t>
  </si>
  <si>
    <t>смт Верхнє Синьовидне</t>
  </si>
  <si>
    <t>Ініціативна група с.Орів</t>
  </si>
  <si>
    <t>с Орів</t>
  </si>
  <si>
    <t>м Сколе</t>
  </si>
  <si>
    <t>с Козьова</t>
  </si>
  <si>
    <t>с Нижнє Синьовидне</t>
  </si>
  <si>
    <t>Ініціативна група смт.В.Синьовидне</t>
  </si>
  <si>
    <t>м Сокаль</t>
  </si>
  <si>
    <t>Ініціативна група Стаївської ЗШ</t>
  </si>
  <si>
    <t>с Стаївка</t>
  </si>
  <si>
    <t>Ініціативна група Поторицької ЗШ</t>
  </si>
  <si>
    <t>с Поториця</t>
  </si>
  <si>
    <t>с Хлівчани</t>
  </si>
  <si>
    <t>с Волсвин</t>
  </si>
  <si>
    <t>с Стенятин</t>
  </si>
  <si>
    <t>Великомостівська ОТГ</t>
  </si>
  <si>
    <t>м Старий Самбір</t>
  </si>
  <si>
    <t>с Велика Лінина</t>
  </si>
  <si>
    <t>с Стрілки</t>
  </si>
  <si>
    <t>с Стрільбичі</t>
  </si>
  <si>
    <t>с Тур'є</t>
  </si>
  <si>
    <t>с Тисовиця</t>
  </si>
  <si>
    <t>с Тернава</t>
  </si>
  <si>
    <t>Новоміська сільська рада</t>
  </si>
  <si>
    <t>с Нове Місто</t>
  </si>
  <si>
    <t>Відділ освіти Стрийської РДА</t>
  </si>
  <si>
    <t>с Дуліби</t>
  </si>
  <si>
    <t>с Станків</t>
  </si>
  <si>
    <t>с Воля-Задеревацька</t>
  </si>
  <si>
    <t>с Любинці</t>
  </si>
  <si>
    <t>с Лисятичі</t>
  </si>
  <si>
    <t>смт Дашава</t>
  </si>
  <si>
    <t>с Нижня Лукавиця</t>
  </si>
  <si>
    <t>с Верхня Стинава</t>
  </si>
  <si>
    <t>с Нижня Стинава</t>
  </si>
  <si>
    <t>с Сянки</t>
  </si>
  <si>
    <t>с Вовче</t>
  </si>
  <si>
    <t>с Ясениця</t>
  </si>
  <si>
    <t>м Новояворівськ</t>
  </si>
  <si>
    <t>с Наконечне Перше</t>
  </si>
  <si>
    <t>с Старичі</t>
  </si>
  <si>
    <t>с Підлуби</t>
  </si>
  <si>
    <t>Ініціативна група Прилбицької ЗОШ</t>
  </si>
  <si>
    <t>с Прилбичі</t>
  </si>
  <si>
    <t>Судововишнявська ОТГ</t>
  </si>
  <si>
    <t>Райони з ОТГ</t>
  </si>
  <si>
    <t xml:space="preserve">Загальна вартість проекту </t>
  </si>
  <si>
    <t>с Дунаїв</t>
  </si>
  <si>
    <t>с Підгірці</t>
  </si>
  <si>
    <t>Назва заявника</t>
  </si>
  <si>
    <t>Населений пункт</t>
  </si>
  <si>
    <t>Ініціативна група ліцею «Інтелект» м. Львів</t>
  </si>
  <si>
    <t>м Львів</t>
  </si>
  <si>
    <t>Ініціативна група ліцею «Інтелект»</t>
  </si>
  <si>
    <t>Ініціативна група ліцею «Гроно» Львівської міської ради</t>
  </si>
  <si>
    <t>Ініціативна група Львівської СЗШ східних мов та східних бойових мистец</t>
  </si>
  <si>
    <t>Ініціативна група ЗСШ</t>
  </si>
  <si>
    <t>Ініціативна група ліцею №75 імені Лесі Українки ЛМР</t>
  </si>
  <si>
    <t>Ініціативна група ліцею №2 Львівської міської ради</t>
  </si>
  <si>
    <t>Благодійний фонд «Майбуття»</t>
  </si>
  <si>
    <t>Придбання обладнання та інвентаря для Бориславської державної гімназії</t>
  </si>
  <si>
    <t>м Борислав</t>
  </si>
  <si>
    <t>Придбання сучасного мультимедійного обладнання для Бориславської ЗОШ I-III ст. № 4</t>
  </si>
  <si>
    <t>Ініціативна група Бориславської ЗОШ I-III ст. №4</t>
  </si>
  <si>
    <t>Придбання сучасної комп’ютерної техніки для Бориславської загальноосвітньої школи І-ІІІ ступенів № 3</t>
  </si>
  <si>
    <t>Капітальний ремонт в частині заміни внутрішніх дверних блоків ЗЗСО І-ІІІ ст. №3 на вул. Шкільна, 19 у м. Бориславі</t>
  </si>
  <si>
    <t>Придбання сучасних меблів для їдальні, приміщення якої використовується як актовий зал в ЗЗСО I – III ступенів №7 на вул. В. Великого, 14 в м. Бориславі Львівської області</t>
  </si>
  <si>
    <t>Капітальний ремонт в частині заміни вікон приміщень в ЗЗСО І-ІІІ ст. № 8 на вул. Січових Стрільців № 28 в м. Бориславі Львівської області</t>
  </si>
  <si>
    <t>Придбання та встановлення дитячих ігрових атракціонів на пришкільній території ЗОШ №9 в м.Бориславі</t>
  </si>
  <si>
    <t>Орган самоорганізації населення - квартальний комітет «Губичі» м.Борислав</t>
  </si>
  <si>
    <t>Капітальний ремонт в частині заміни вікон приміщень ЗЗСО I-III ступенів №4 на вул. Зеленій, 44 в м. Бориславі Львівської області (II черга)</t>
  </si>
  <si>
    <t>Ініціативна група ЗЗСО №4</t>
  </si>
  <si>
    <t>Придбання інтерактивного комплексу “Smart” для учнів Східницької загальноосвітньої школи І-ІІІ ст. № 2 на вул. Промислова, 5 в смт. Східниця</t>
  </si>
  <si>
    <t>Придбання обладнання (настільний персональний комп‘ютер, мультимедійний проектор, екран для проектора) для Стебницької спеціалізованої школи І-ІІІ ступенів №7 Дрогобицької міської ради Львівської області</t>
  </si>
  <si>
    <t>ГО "Воля Громади. Стебник"</t>
  </si>
  <si>
    <t>Придбання інтерактивного обладнання (двох інтерактивних панелей EdPro та програмного забезпечення MozaBook) для навчальних кабінетів Дрогобицької спеціалізованої школи І-ІІІ ступенів №2 у м. Дрогобичі Львівської області</t>
  </si>
  <si>
    <t>Ініціативна група Дрогобицька спеціалізована школа І-ІІІ ступенів №2</t>
  </si>
  <si>
    <t>Капітальний ремонт (заміна віконних та дверних блоків) у Стебницькій спеціалізованій школі І-ІІІ ступенів №7 Дрогобицької міської ради Львівської області</t>
  </si>
  <si>
    <t>Капітальний ремонт (заміна віконних блоків) в Дрогобицькій ЗОШ І-ІІІ ступенів №4 на вул. Стрийська, 28 м. Дрогобич Львівська області</t>
  </si>
  <si>
    <t>Ініціативна група ЗОШ І-ІІІ ступенів №4</t>
  </si>
  <si>
    <t>Придбання спортивного інвентарю для Дрогобицького ліцею Дрогобицької міської ради Львівської області при Дрогобицькому державному педагогічному університеті імені Івана Франка</t>
  </si>
  <si>
    <t>Ініціативна група працівників Дрогобицького ліцею</t>
  </si>
  <si>
    <t>Капітальний ремонт (заміна віконних та дверних блоків) у Стебницькій загальноосвітній школі І-ІІІ ступенів № 6 Дрогобицької міської ради Львівської області</t>
  </si>
  <si>
    <t>Капітальний ремонт (заміна віконних і дверних блоків – ІIІ черга) в Дрогобицькій ЗОШ I-III ступенів №17 на вул. Самбірська, 70, м. Дрогобич Львівська області</t>
  </si>
  <si>
    <t>Придбання обладнання (настільний персональний комп’ютер, ноутбук, мультимедійний проектор, екран для проектора, принтер багатофункціональний, ламінатор, біндер(брошурувальник) для Стебницької загальноосвітньої школи І-ІІІ ступенів № 6 Дрогобицької міської ради Львівської області</t>
  </si>
  <si>
    <t>Капітальний ремонт (заміна віконних блоків) у Стебницькій загальноосвітній школі І-ІІІ ступенів №18 Дрогобицької міської ради Львівської області</t>
  </si>
  <si>
    <t>Придбання обладнання (мультимедійних інтерактивних дошок) для ЗОШ № 9 на вул. Фабричній, 63, м. Дрогобич Львівської обл.</t>
  </si>
  <si>
    <t>Ініціативна група ЗОШ № 9</t>
  </si>
  <si>
    <t>Придбання обладнання для кабінету інформатики СШ І-ІІІ ступенів №16 в м. Дрогобич Львівської області</t>
  </si>
  <si>
    <t>Ініціативна група Дрогобицької СШ № 16</t>
  </si>
  <si>
    <t>Капітальний ремонт (заміна віконних та дверних блоків) у Стебницькій загальноосвітній школі І-ІІІ ступенів № 11 імені Тараса Зозулі Дрогобицької міської ради Львівської області</t>
  </si>
  <si>
    <t>Придбання столового посуду для шкільної їдальні Дрогобицької ЗОШ І-ІІІ ступенів № 1 імені Івана Франка</t>
  </si>
  <si>
    <t>Ініціативна група Дрогобицької ЗШ №1</t>
  </si>
  <si>
    <t>Придбання світлодіодних світильників (LED) для НВК « СЗШ-ліцей» м. Моршина Львівської області</t>
  </si>
  <si>
    <t>м Моршин</t>
  </si>
  <si>
    <t>Шкільна їдальня, закупівля обладнання та меблів для їдальні СШ№7 м. Самбора Львівської області</t>
  </si>
  <si>
    <t>Відділ освіти Самбірської міської ради</t>
  </si>
  <si>
    <t>м Самбір</t>
  </si>
  <si>
    <t>Капітальний ремонт рекреації та навчальних класів в школі-ліцеї імені Андрія Струся на вул. Шухевича, 45б в м. Самборі Львівської області</t>
  </si>
  <si>
    <t>Ініціативна група Самбірської школи-ліцей імені Андрія Струся</t>
  </si>
  <si>
    <t>Капітальний ремонт даху спортивного залу Самбірської гімназії по вул. Січових Стрільців, 10 у м. Самборі Львівської області</t>
  </si>
  <si>
    <t>Капітальний ремонт виробничих приміщень харчоблоку НВК СЗШ №2-гімназія по вул. Данилишиних, 19 в м. Трускавець Львівської області</t>
  </si>
  <si>
    <t>м Трускавець</t>
  </si>
  <si>
    <t>Модернізація матеріальної бази навчального закладу як засобу підвищення якості освіти Червоноградської загальноосвітньої школи І-ІІІ степенів № 1 повул. Клюсівській, 19, м. Червоноград Львівської області</t>
  </si>
  <si>
    <t>м Червоноград</t>
  </si>
  <si>
    <t>Придбання мультимедійної техніки для ЧСШ № 8 по вул. Шептицького, 15 в м. Червонограді Львівської області</t>
  </si>
  <si>
    <t>Ініціативна група Червоноградської спеціалізованої школи І-ІІІ ступенів №8</t>
  </si>
  <si>
    <t>Капітальний ремонт будівлі Червоноградської гімназії (заміна вікон на енергозберігаючі) по вул. С. Бандери, 17 а, в м. Червонограді Львівської області</t>
  </si>
  <si>
    <t>Ініціативна група Червоноградської гімназії</t>
  </si>
  <si>
    <t>Капітальний ремонт будівлі (заміна вікон на енергозберігаючі) ЧЗШ №12 по вул. Степана Бандери 17 у м. Червонограді Львівської області</t>
  </si>
  <si>
    <t>Ініціативна група Червоноградської ЗШ І-ІІІ</t>
  </si>
  <si>
    <t>Капітальний ремонт будівлі (приміщення їдальні з заміною вікон на енергозберігаючі ) ЧЗШ №4 по вул. Пушкіна, 4, в м. Червонограді Львівської області</t>
  </si>
  <si>
    <t>Ініціативна група ЧЗШ №4</t>
  </si>
  <si>
    <t>Капітальний ремонт будівлі (заміна вікон) ЧНВК № 13 по вул. Театральній, 14 а в м. Соснівка Львівської області</t>
  </si>
  <si>
    <t>Ініціативна група ЧНВК № 13</t>
  </si>
  <si>
    <t>Придбання комп'ютерної та медійної техніки як засобу підвищення освітніх послуг та управління школою Червоноградської загальноосвітньої школи I-III ступенів № 5 м. Червонограда Львівської області</t>
  </si>
  <si>
    <t>Ініціативна група ЧЗШ № 5</t>
  </si>
  <si>
    <t>Капітальний ремонт будівлі (заміна вікон на енергозберігаючі) ЧЗШ № 7 по вул. Шептиицького, 2 в м. Соснівці Львівської області</t>
  </si>
  <si>
    <t>Ініціативна група Червоноградської загальноосвітньої школи І-ІІІ ст.№7</t>
  </si>
  <si>
    <t>Придбання комп’ютерного обладнання ЧЗШ № 7 по вул. Шептицького, 2 в м. Соснівці Львівської області</t>
  </si>
  <si>
    <t>Ініціативна група ЧЗШ І-ІІІ ступенів №7</t>
  </si>
  <si>
    <t>Капітальний ремонт будівлі (заміна вікон) ЧЗШ № 2 по вул. Клюсівська, 3 в м. Червонограді Львівської області</t>
  </si>
  <si>
    <t>Ініціативна група Червоноградської загальноосвітньої школи I-III ступенів №2</t>
  </si>
  <si>
    <t>Капітальний ремонт будівлі санвузлів Червоноградської загальноосвітньої школи I-III ступенів №5 Червоноградської міської ради Львівської області по вулиці Грінченка, 9 в 
 м. Червонограді Львівської області</t>
  </si>
  <si>
    <t>Капітальний ремонт санвузлів Червоноградської загальноосвітньої школи І-ІІІ степенів № 1 по вул. Клюсівській, 19, м. Червоноград, Львівської обл.</t>
  </si>
  <si>
    <t>Придбання обладнання для забезпечення якісного профільного навчання у Бродівській гімназії ім. І. Труша.</t>
  </si>
  <si>
    <t>Ініціативна група вчителів та батьків Бродівської гімназії ім.І.Труша</t>
  </si>
  <si>
    <t>Придбання обладнання для Підгорецького НВК "ЗОШ І-ІІ ступенів - ДНЗ" Бродівської районної ради Львівської області</t>
  </si>
  <si>
    <t>ініціативна група Підгорецького НВК</t>
  </si>
  <si>
    <t>Придбання обладнання для кабінету інформатики у Дуб’євському НВК с. Дуб’є Бродівського району Львівської області</t>
  </si>
  <si>
    <t>Капітальний ремонт із заміною віконних блоків на енергозберігаючі в Гаївському навчально-виховному комплексі "загальноосвітня школа І-ІІ ступенів - дошкільний навчальний заклад" в с. Гаї Бродівського району Львівської області</t>
  </si>
  <si>
    <t>Іініціативна група села Гаї</t>
  </si>
  <si>
    <t>Придбання комп’ютерної техніки для кабінетів інформатики та фізики в Ясенівській ЗОШ І-ІІІ ст. Бродівської районної ради Львівської області</t>
  </si>
  <si>
    <t>Ініціативна група Ясенівської ЗОШ І-ІІІ ст.</t>
  </si>
  <si>
    <t>с Ясенів</t>
  </si>
  <si>
    <t>Придбання інтерактивного комплексу для Гаївського НВК Бродівського району Львівської області</t>
  </si>
  <si>
    <t>Ініціативна група села Гаї</t>
  </si>
  <si>
    <t>Капітальний ремонт подвір'я Бродівської спеціалізованої загальноосвітньої школи І-ІІІ ст. №2 з вивченням англійської мови з 1 класу Львівської області</t>
  </si>
  <si>
    <t>Капітальний ремонт харчоблоку із впровадженням енергозберігаючих заходів в опорному закладі "Підкамінська ЗОШ І-ІІІ ст" Бродівського району Львівської області</t>
  </si>
  <si>
    <t>Придбання мультимедійного комплексу для навчального кабінету у Бродівську СЗОШ І-ІІІ ст. №2 з вивченням англійської мови з 1 класу Львівської області</t>
  </si>
  <si>
    <t>Ініціативна група СЗШ І-ІІІ ст. №2</t>
  </si>
  <si>
    <t>Капітальний ремонт шкільного подвір'я Суховільської загальноосвітньої школи І-ІІІ ступенів Бродівської районної ради Львівської області</t>
  </si>
  <si>
    <t>Ініціативна група Суховільської ЗОШ І-ІІІ ступенів</t>
  </si>
  <si>
    <t>Придбання обладнання для історичного кабінету для забезпечення якісного профільного навчання в опорному закладі «Бродівська загальноосвітня школа І-ІІІ ступенів № 3 Бродівської районної ради Львівської області</t>
  </si>
  <si>
    <t>Ініціативна група Бродівської загальноосвітньої школи І-ІІІ ступенів №3</t>
  </si>
  <si>
    <t>Капітальний ремонт першого поверху із заміною вікон та вхідних дверей на енергозберігаючі металопластикові в ОЗ «Бродівська ЗОШ І-ІІІ ст. №4» м. Броди Львівської області</t>
  </si>
  <si>
    <t>Капітальний ремонт із заміною вікон на енергозберігаючі металопластикові в Лучківській ЗОШ 1-2 ступенів в с.Лучківці Бродівського району Львівської області</t>
  </si>
  <si>
    <t>Ініціативна група Лучківської ЗОШ І-ІІ ступенів</t>
  </si>
  <si>
    <t>с Лучківці</t>
  </si>
  <si>
    <t>Капітальний ремонт із заміною вікон і дверей на енергозберігаючі металопластикові в Маркопільському НВК ЗОШ 1-3 ст. – ДНЗ в с. Маркопіль Бродівського району Львівської області</t>
  </si>
  <si>
    <t>Ініціативна група Маркопільського НВК Бродівського району</t>
  </si>
  <si>
    <t>Капітальний ремонт коридорних приміщень першого поверху в Бродівській ЗОШ І ст. № 1 по вул. Коцюбинського, 8 м. Броди Львівської області</t>
  </si>
  <si>
    <t>Ініціативна група Бродівської ЗОШ І ст. № 1</t>
  </si>
  <si>
    <t>Капітальний ремонт із заміною вікон на енергозберігаючі металопластикові в Гаї-Дітковецькому НВК с.Гаї-Дітковецькі Бродівського району Львівської області</t>
  </si>
  <si>
    <t>Капітальний ремонт із заміною віконних та дверних блоків на металопластикові енергозберігаючі в Черницькому НВК Бродівського району Львівської області</t>
  </si>
  <si>
    <t>Ініціативна група Черницького НВК</t>
  </si>
  <si>
    <t>Капітальний ремонт туалетів Бродівської гімназії ім. І. Труша в м. Броди Львівської області</t>
  </si>
  <si>
    <t>Ініціативна група вчителів та батьків Бродівської гімназії ім.І,Труша</t>
  </si>
  <si>
    <t>Капітальний ремонт системи опалення в Паликоровівському навчально-виховному комплексі «Загальноосвітня школа І-ІІступенів - дошкільний навчальний заклад» с. Паликорови Бродівського району Львівської області</t>
  </si>
  <si>
    <t>Ініціативна група Паликоровівського НВК</t>
  </si>
  <si>
    <t>с Паликорови</t>
  </si>
  <si>
    <t>Капітальний ремонт туалетних кімнат Пониковицької ЗОШ І-ІІІ ступенів, с. Пониковиця Бродівського району Львівської області</t>
  </si>
  <si>
    <t>Капітальний ремонт з утепленням фасаду Дуб’євському НВК с. Дуб’є Бродівського району Львівської області</t>
  </si>
  <si>
    <t>Придбання обладнання для Гаї-Дітковецького НВК Бродівського району Львівської області</t>
  </si>
  <si>
    <t>Придбання обладнання для системи відеоспостереження в ОЗ "Бродівська ЗОШ І-ІІІ ст. №4" м. Броди Львівської області</t>
  </si>
  <si>
    <t>Придбання меблів для учительської кімнати у Бродівській ЗОШ І ст. № 1 по вул. Коцюбинського, 8 м. Броди Львівської області</t>
  </si>
  <si>
    <t>Ініціативна група Бродівської ЗОШ</t>
  </si>
  <si>
    <t>Придбання інтерактивного обладнання для Пониковицької ЗОШ І-ІІІ ступенів с. Пониковиця Бродівського району Львівської області</t>
  </si>
  <si>
    <t>Придбання інвентаря для ОЗНЗ «Олеська ЗОШ І-ІІІ ступенів» в смт. Олесько Буського району Львівської області</t>
  </si>
  <si>
    <t>Відділ освіти Буської РДА</t>
  </si>
  <si>
    <t>смт Олесько</t>
  </si>
  <si>
    <t>Заміна віконних та дверних блоків в НВК "Соколівська ЗОШ І-ІІ ст. - ДНЗ ім. В. Кальби" в с. Соколівка Буського району Львівської області (капітальний ремонт)</t>
  </si>
  <si>
    <t>Капітальний ремонт даху спортивного залу Побужанської ЗОШ І-ІІІ ст. с. Побужани Буського району Львівської області</t>
  </si>
  <si>
    <t>Благодійний фонд підтримки та розвитку громади с. Побужани</t>
  </si>
  <si>
    <t>Капітальний ремонт Бучалівської ЗОШ І-ІІ ступенів Городоцького району Львівської області</t>
  </si>
  <si>
    <t>Ініціативна група Бучалівської ЗОШ І-ІІ ступенів</t>
  </si>
  <si>
    <t>Капітальний ремонт приміщення Городоцької ЗОШ № 3 І-ІІІ ступенів імені Героя України Івана Бльока в м. Городок Львівської області</t>
  </si>
  <si>
    <t>Ініціативна група Городоцької ЗОШ №3</t>
  </si>
  <si>
    <t>Капітальний ремонт Переможненської ЗОШ І –ІІІ ст. в с. Переможне Городоцького району Львівської області</t>
  </si>
  <si>
    <t>Ініціативна група Переможненської ЗОШ</t>
  </si>
  <si>
    <t>Ініціативна група Городоцького НВК № 2</t>
  </si>
  <si>
    <t>Капітальний ремонт даху Долинянського НВК с. Долиняни Городоцького району Львівської області</t>
  </si>
  <si>
    <t>Ініціативна група Долинянського НВК</t>
  </si>
  <si>
    <t>Капітальний ремонт (заміна віконних та дверних блоків) Заверещицького НВК «Берегиня» с. Заверещиця Городоцького району Львівської області</t>
  </si>
  <si>
    <t>Ініціативна група Заверещицького НВК «Берегиня»</t>
  </si>
  <si>
    <t>Капітальний ремонт Вовчухівської ЗОШ І-ІІ ступенів Городоцької районної ради Львівської області</t>
  </si>
  <si>
    <t>Ініціативна група Вовчухівської ЗОШ І-ІІ ст.</t>
  </si>
  <si>
    <t>с Вовчухи</t>
  </si>
  <si>
    <t>Капітальний ремонт спортзалу Градівської ЗОШ І-ІІІ ст., в с. Градівка Городоцького району Львівської області</t>
  </si>
  <si>
    <t>Ініціативна група Градівської ЗОШ</t>
  </si>
  <si>
    <t>ГО «Добряни»</t>
  </si>
  <si>
    <t>Придбання і встановлення дитячого майданчика для Шоломиницької ЗОШ I-II ст. в с.Шоломиничі Городоцького району Львівської області</t>
  </si>
  <si>
    <t>Ініціативна група при Шоломиницькій ЗОШ І-ІІст.</t>
  </si>
  <si>
    <t>Капітальний ремонт (заміна віконних і дверних блоків) Березецької ЗОШ І-ІІІ ступенів в с. Березець Городоцького району Львівської області</t>
  </si>
  <si>
    <t>Капітальний ремонт системи опалення Городоцького ЗЗСО І-ІІІ ст. № 4 ім. Т. Кулєби та А. Одухи м. Городок Львівської області</t>
  </si>
  <si>
    <t>Капітальний ремонт Керницького НВК в с. Керниця Городоцького району Львівської області</t>
  </si>
  <si>
    <t>Ініціативна група Керницького НВК</t>
  </si>
  <si>
    <t>Капітальний ремонт (заміна віконних і дверних блоків) Угрівського НВК в с. Угри Городоцького району Львівської області</t>
  </si>
  <si>
    <t>Капітальний ремонт Бартатівського НВК в 
 с. Бартатів Городоцького району Львівської області</t>
  </si>
  <si>
    <t>Капітальний ремонт спортзалу в Підзвіринецькій ЗОШ І-ІІІ ст. с. Підзвіринець Городоцького району Львівської області</t>
  </si>
  <si>
    <t>ГО «Підзвіринець»</t>
  </si>
  <si>
    <t>Капітальний ремонт (заміна віконних і дверних блоків) Новосільського НВК в с. Нове Село Городоцького району Львівської області</t>
  </si>
  <si>
    <t>Капітальний ремонт Мильчицької ЗОШ І-ІІІ ступенів в с. Мильчиці Городоцького району Львівської області</t>
  </si>
  <si>
    <t>Ініціативна група Мильчицької ЗОШ І-ІІІ ст.</t>
  </si>
  <si>
    <t>Капітальний ремонт центрального входу опорного закладу - Городоцького навчально-виховного комплексу №5 «Загальноосвітній навчальний заклад-дошкільний навчальний заклад</t>
  </si>
  <si>
    <t>Ініціативна група ОЗ Городоцького НВК№5</t>
  </si>
  <si>
    <t>Капітальний ремонт покрівлі Лісновицької ЗОШ І-ІІ ступенів в с. Лісновичі Городоцького району Львівської області</t>
  </si>
  <si>
    <t>Ініціативна група Лісновицької ЗОШ І-ІІ ст.</t>
  </si>
  <si>
    <t>с Лісновичі</t>
  </si>
  <si>
    <t>Капітальний ремонт покрівлі Галичанівського НВК с. Галичани Городоцького району Львівської області</t>
  </si>
  <si>
    <t>Ініціативна група Галичанівського НВК</t>
  </si>
  <si>
    <t>с Галичани</t>
  </si>
  <si>
    <t>Капітальний ремонт коридору основного корпусу Уличненської СЗШ І - ІІІ ст. по вулиці Прикарпатській, 3, с. Уличне Дрогобицького району Львівської області</t>
  </si>
  <si>
    <t>Капітальний ремонт фасаду Довжанського НВК І ст. Дрогобицького району Львівської області</t>
  </si>
  <si>
    <t>Капітальний ремонт частини покрівлі Доброгостівської СЗШ І - ІІІ ст. ім. І.Боберського с. Доброгостів Дрогобицькогго району Львівської області</t>
  </si>
  <si>
    <t>ГО "Розвиток села Доброгостів"</t>
  </si>
  <si>
    <t>Капітальний ремонт спортивного залу Урізького навчально-виховного комплексу "Загальноосвітній навчальний заклад І-ІІІ ст. - дошкільний навчальний заклад" по вул. Лесі Українки 1 а в селі Уріж Дрогобицького району Львівської області</t>
  </si>
  <si>
    <t>Урізька сільська рада</t>
  </si>
  <si>
    <t>с Уріж</t>
  </si>
  <si>
    <t>Придбання комп'ютерного обладнання для Довжанського НВК І-ІІІ ступенів Дрогобицького району Львівської області</t>
  </si>
  <si>
    <t>Довжанська Гірська сільська рада</t>
  </si>
  <si>
    <t>Капітальний ремонт спортивного залу Снятинського НВК I-II ст в с. Снятинка Дрогобицького району Львівської області</t>
  </si>
  <si>
    <t>ГО "Мрія"</t>
  </si>
  <si>
    <t>Капітальний ремонт санвузлів в опорному закладі "Жидачівська ЗОШ І-ІІІ ст. № 2"</t>
  </si>
  <si>
    <t>Ініціативна група опорного закладу</t>
  </si>
  <si>
    <t>Придбання комп’ютерного класу з сучасним інтерактивним обладнанням в опорному закладі Жидачівська ЗОШ І-ІІІ ст. № 2</t>
  </si>
  <si>
    <t>Відділ освіти Жидачівської РДА, опорний заклад</t>
  </si>
  <si>
    <t>Придбання сучасного обладнання для харчоблоку їдальні опорного закладу «Журавнівський НВК СЗШ-ліцей» Жидачівського району Львівської області</t>
  </si>
  <si>
    <t>Капітальний ремонт системи теплопостачання Заболотівецької ЗОШ I – II ступенів Жидачівського району Львівської області</t>
  </si>
  <si>
    <t>Ініціативна група Заболотівецької ЗШ</t>
  </si>
  <si>
    <t>Придбання комп'ютерної техніки та меблів для створення комп'ютерного класу у Зарічанській загальноосвітній школі І-ІІ ступенів Жидачівського району</t>
  </si>
  <si>
    <t>Ініціативна група Зарічанської ЗОШ</t>
  </si>
  <si>
    <t>Капітальний ремонт із заміною вікон на енергозберігаючі на металопластикові у Журавнівському НВК "СЗШ-Ліцей" Жидачівського району Львівської області</t>
  </si>
  <si>
    <t>Ініціативна група Журавнівському НВК</t>
  </si>
  <si>
    <t>Новий комп`ютерний клас у Жидачівському НВК "Початкова школа- гімназія ім. О. Партицького" (придбання обладнання)</t>
  </si>
  <si>
    <t>Капітальний ремонт (заміна вікон та дверей на металопластикові з улаштуванням укосів) у Рогізненській ЗОШ I-II ст. Жидачівського району Львівської області</t>
  </si>
  <si>
    <t>Ініціативна група Рогізненської ЗШ</t>
  </si>
  <si>
    <t>с Рогізно</t>
  </si>
  <si>
    <t>Придбання комп’ютерної техніки та меблів для створення комп’ютерного класу у Заболотівецькій загальноосвітній школі І-ІІ ступенів Жидачівського району Львівської області</t>
  </si>
  <si>
    <t>Капітальний ремонт Жидачівського НВК "Початкова школа-гімназія" ім. О. Партицького м. Жидачів вул. І. Франка, 7 Львівської області із заміною дверних блоків та заміною віконних блоків на металопластикові</t>
  </si>
  <si>
    <t>Капітальний ремонт із заміною вікон та дверей на енергозберігаючі металопластикові у Липницькій ЗОШ І-ІІІ ступенів с. Липник вул. Гайові, 101 Жовківського району Львівської області</t>
  </si>
  <si>
    <t>Ініціативна група Липницької ЗОШ І-ІІІ ст.</t>
  </si>
  <si>
    <t>Капітальний ремонт з заміною віконних прорізів на металопластикові склопакети з впровадженням енергозберігаючих технологій опорного закладу загальної середньої освіти "Дублянська ЗОШ І-ІІІ ступенів імені Героя України Анатолія Жаловаги" по вул.Шевченка, 21 м. Дубляни Жовківського району Львівської області</t>
  </si>
  <si>
    <t>Капітальний ремонт з заміною дверних та віконних прорізів на металопластикові склопакети з впровадженням енергозберігаючих технологій Сопошинської ЗОШ І-ІІІ ст. по вул. Стуса 4 в с. Сопошин Жовківського району Львівської області</t>
  </si>
  <si>
    <t>ГО "Заради європейського майбутнього"</t>
  </si>
  <si>
    <t>Капітальний ремонт покрівлі будівлі ЗОШ І-ІІ ступенів по вул. Шевченка, 40 с. Гряда Жовківського району Львівської області</t>
  </si>
  <si>
    <t>Капітальний ремонт з заміною віконних прорізів на металопластикові склопакети з впровадженням енергозберігаючих технологій Глинського НВК «загальноосвітній заклад І-ІІІ ст.-дошкільний заклад» с. Глинськ, вул. Л. Українки, 2 Жовківського району Львівської області</t>
  </si>
  <si>
    <t>Ініціативна група Глинського НВК</t>
  </si>
  <si>
    <t>Ініціативна група батьків СШІ І-ІІІ ст. м. Рава-Руська</t>
  </si>
  <si>
    <t>Придбання комп'ютерного обладнання для комп'ютерного класу Купичвільської загальноосвітньої школи І-ІІ ступенів Жовківської районної ради</t>
  </si>
  <si>
    <t>Ініціативна група Купичвільської ЗОШ</t>
  </si>
  <si>
    <t>с Купичволя</t>
  </si>
  <si>
    <t>Капітальний ремонт фасаду з впровадженням енергозберігаючих технологій основного корпусу Річківської ЗОШ І-ІІ ступенів по вул. Шевченка, 33 с.Річки Жовківського району Львівської області</t>
  </si>
  <si>
    <t>Ініціативна група батьків Річківської ЗОШ</t>
  </si>
  <si>
    <t>Капітальний ремонт вертикальної гідроізоляції фундаменту будівлі ЗОШ І-ІІІ ступенів № 2 по вул. Є. Коновальця, 17 в м. Рава-Руська Жовківського району Львівської області</t>
  </si>
  <si>
    <t>Ініціативна група Рава-Руської ЗШ</t>
  </si>
  <si>
    <t>Капітальний ремонт із заміною вікон та дверей на енергозберігаючі металопластикові у Потелицькій ЗОШ І-ІІІ ступенів с. Потелич Жовківського району Львівської області.</t>
  </si>
  <si>
    <t>Ініціативна група Потелицької ЗОШ І-ІІІ ступенів</t>
  </si>
  <si>
    <t>с Потелич</t>
  </si>
  <si>
    <t>Придбання обладнання та інвентарю для школи №1 м. Жовкви - котел опалювальний газовий сталевий АОГВ-100Е</t>
  </si>
  <si>
    <t>Придбання комп'ютерного проекційного обладнання для ефективного впровадження інформаційних технологій у філії "Дев'ятирська ЗОШ І-II ступенів" ОНЗ «Рава-Руська загальноосвітня школа №1 І-ІІІ ступенів Жовківського району Львівської області"</t>
  </si>
  <si>
    <t>с Дев'ятир</t>
  </si>
  <si>
    <t>Придбання музичної апаратури для Зіболківської ЗОШ І-ІІІ ст. Жовківського району Львівської області</t>
  </si>
  <si>
    <t>Придбання інтерактивного та комп'ютерного обладнання з метою модернізації шкільного актового залу Волицької ЗОШ І-ІІІ ступенів Жовківського району Львівської області для кращої організації надання освітніх послуг</t>
  </si>
  <si>
    <t>Ініціативна група мешканців села Волиці</t>
  </si>
  <si>
    <t>Капітальний ремонт фасаду з впровадженням енергозберігаючих технологій в Боянецькій загальноосвітній школі І-ІІ ступенів по вул. І. Франка, 3, в с. Боянець Жовківського району Львівської області</t>
  </si>
  <si>
    <t>Капітальний ремонт приміщення харчоблоку Туринківської загальноосвітньої школи І-ІІІ ступенів в с. Туринка, вул. Б. Хмельницького, 23 Жовківського району Львівської області</t>
  </si>
  <si>
    <t>Придбання комп`ютерного проекційного обладнання (ноутбук, проекційний екран і проектор) для підвищення ефективності використання інформаційно-комунікаційних технологій в освітньому процесі Звертівської ЗОШ І-ІІ ступенів Жовківського району Львівської області</t>
  </si>
  <si>
    <t>Капітальний ремонт внутрішніх вбиралень в Куликівській ЗОШ І-ІІІ ступенів по вул. Винниченка 1а в смт. Куликів Жовківського району Львівської області</t>
  </si>
  <si>
    <t>Закупівля музично-акустичного обладнання для Боянецької загальноосвітньої школи І- ІІ ступенів Жовківського району Львівської області</t>
  </si>
  <si>
    <t>Закупівля інвентарю та обладнання для створення комп'ютерного класу Жовківської загальноосвітньої школи І-ІІІ ступенів № 2 по вул. Львівська 37/А</t>
  </si>
  <si>
    <t>Ініціативна група Жовківської ЗОШ № 2</t>
  </si>
  <si>
    <t>Капітальний ремонт фасаду з впровадженням енергозберігаючих технологій Синьковицької ЗОШ І-ІІ ступенів по вулиці Клубна,17 в селі Синьковичі Жовківського району Львівської області</t>
  </si>
  <si>
    <t>Ініціативна група Синьковицької ЗШ</t>
  </si>
  <si>
    <t>с Синьковичі</t>
  </si>
  <si>
    <t>Капітальний ремонт коридорів і системи їх освітлення, заміна віконних і дверних прорізів на металопластикові з впровадженням енергозберігаючих технологій з дотриманням вимог пожежної безпеки приміщення Великодорошівської ЗОШ І-ІІ ступенів у селі Великий Дорошів по вулиці Лисенка 1б, Жовківського району Львівської області</t>
  </si>
  <si>
    <t>Ініціативна група Великодорошівської ЗОШ</t>
  </si>
  <si>
    <t>с Великий Дорошів</t>
  </si>
  <si>
    <t>Капітальний ремонт даху будинку НВК "Рава-Руська школа-гімназія" по вул. І. Сірка, 1 м. Рава-Руська Жовківського району Львівської області</t>
  </si>
  <si>
    <t>Капітальний ремонт віконних прорізів з заміною на металопластикові склопакети з впровадженням енергозберігаючих технологій будівлі Великогрибовицької ЗОШ І-ІІІ ступенів с.Великі Грибовичі вул.Стуса 1А Жовківського району Львівської області</t>
  </si>
  <si>
    <t>Ініціативна група села Великі Грибовичі</t>
  </si>
  <si>
    <t>с Великі Грибовичі</t>
  </si>
  <si>
    <t>Відділ освіти Жовківської РДА Львівської області</t>
  </si>
  <si>
    <t>Ініціативна група Жовківської ЗОШ №2</t>
  </si>
  <si>
    <t>Придбання музично-акустичного обладнання для Потелицької загальноосвітньої школи І-ІІІ ступенів Жовківського району Львівської області</t>
  </si>
  <si>
    <t>Придбання музичного обладнання для Кам’яногірського закладу загальної середньої освіти І – ІІ ступенів Магерівської селищної ради Жовківського району Львівської області</t>
  </si>
  <si>
    <t>с Кам'яна Гора</t>
  </si>
  <si>
    <t>Капітальний ремонт по заміні віконних блоків в ОЗ Сасівський НВК Золочівського району Львівської області</t>
  </si>
  <si>
    <t>Ініціативна група ОЗ Сасівського НВК</t>
  </si>
  <si>
    <t>Капітальний ремонт по заміні віконних блоків y Сновицькому НВК Золочівського району Львівської області</t>
  </si>
  <si>
    <t>Ініціативна група Сновицького НВК</t>
  </si>
  <si>
    <t>Капітальний ремонт благоустрою території Дернівського НВК ЗНЗ І-ІІ ст. - ДНЗ Кам’янка-Бузького району Львівської області</t>
  </si>
  <si>
    <t>с Дернів</t>
  </si>
  <si>
    <t>Капітальний ремонт приміщення актового залу Добротвірської ЗОШ І-ІІІ ст. по вул. І.Франка 30 в смт. Добротвір Кам’янка-Бузького району Львівської області</t>
  </si>
  <si>
    <t>Капітальний ремонт козирка та сходів в ЗОШ І-ІІІ ст. в с. Старий Добротвір Кам'янка-Бузького району Львівської області (2 черга)</t>
  </si>
  <si>
    <t>Капітальний ремонт благоустрою території Полоничнівського НВК ЗНЗ І-ІІ ст.- ДНЗ Кам’янка-Бузького району Львівської області</t>
  </si>
  <si>
    <t>Капітальний ремонт (заміна вікон) ЗОШ 1 ст. в 
 с. Старий Яричів Кам’янка-Бузького району Львівської області</t>
  </si>
  <si>
    <t>с Старий Яричів</t>
  </si>
  <si>
    <t>Капітальний ремонт даху будівлі їдальні Незнанівської ЗОШ І-ІІ ст. Кам’янка-Бузького району Львівської області</t>
  </si>
  <si>
    <t>Капітальний ремонт даху будівлі Жовтанецького НВК «ЗНЗ І-ІІ ст. - ДНЗ» Кам’янка-Бузького району Львівської області</t>
  </si>
  <si>
    <t>с Жовтанці</t>
  </si>
  <si>
    <t>Капітальний ремонт даху будівлі Новоставського НВК «ЗНЗ І-ІІ ст. – ДНЗ» Кам’янка-Бузького району Львівської області</t>
  </si>
  <si>
    <t>с Новий Став</t>
  </si>
  <si>
    <t>Придбання комп’ютерної техніки для кабінету інформатики Великоколоднівського НВК «ЗНЗ І-ІІІ ст. –ДНЗ» Кам’янка-Бузького району Львівської області</t>
  </si>
  <si>
    <t>с Велике Колодно</t>
  </si>
  <si>
    <t>Придбання обладнання для Зубівмостівського НВК «ЗНЗ І-ІІ ст.– ДНЗ» Кам’янка-Бузького району Львівської області</t>
  </si>
  <si>
    <t>ГО «Агенція розвитку Зубівмостівської сільської ради»</t>
  </si>
  <si>
    <t>Капітальний ремонт приміщень спортзалу ЗОШ І-ІІІ ст. №1 в м. Кам’янка-Бузька, вул. Незалежності, 66 Кам’янка-Бузького району Львівської області</t>
  </si>
  <si>
    <t>ГО "Інститут розвитку Кам'янеччини"</t>
  </si>
  <si>
    <t>м Кам'янка-Бузька</t>
  </si>
  <si>
    <t>Капітальний ремонт підлог Рудниківського НВК (ЗНЗ-ДНЗ) в с. Рудники Миколаївського району Львівської області</t>
  </si>
  <si>
    <t>Ініціативна група Рудниківського НВК</t>
  </si>
  <si>
    <t>Капітальний ремонт. Утеплення фасаду Роздільської ЗОШ І-ІІІ ст. в смт. Розділ Миколаївського району Львівської області</t>
  </si>
  <si>
    <t>Ініціативна група Роздільської ЗОШ І-ІІІ ст.</t>
  </si>
  <si>
    <t>Капітальний ремонт двосхилого даху зі слуховими вікнами Миколаївської гімназії в м. Миколаїв Львівської області</t>
  </si>
  <si>
    <t>Капітальний ремонт : Заміна дерев'яних віконних і дверних блоків на металопластикові в Новосілко-Опарській ЗОШ І-ІІІ ст. в с. Новосілки-Опарські Миколаївського р-ну Львівської обл.</t>
  </si>
  <si>
    <t>Капітальний ремонт шатрового даху корпусу початкової школи та частини спортзалу Дроговизького НВК «ЗНЗ І-ІІІ ступенів - ДНЗ» в  с. Дроговиж Миколаївського району Львівської області</t>
  </si>
  <si>
    <t>Ініціативна група громадян с. Дроговиж</t>
  </si>
  <si>
    <t>Капітальний ремонт даху актового залу та спортивного залу ОНЗ "Більченський НВК" (ЗНЗ-ДНЗ) в с. Більче Миколаївського району Львівської області</t>
  </si>
  <si>
    <t>Ініціативна група ОНЗ Більченського НВК</t>
  </si>
  <si>
    <t>Капітальний ремонт внутрішніх санвузлів Тужанівської ЗОШ І-ІІ ст. в с. Тужанівці Миколаївського району Львівської області</t>
  </si>
  <si>
    <t>Ініціативна група Тужанівської ЗОШ І-ІІ ст.</t>
  </si>
  <si>
    <t>Капітальний ремонт даху Колодрубівської ЗОШ І-ІІІ ст. в с. Колодруби Миколаївського району Львівської області</t>
  </si>
  <si>
    <t>с Колодруби</t>
  </si>
  <si>
    <t>Раделицька сільська рада</t>
  </si>
  <si>
    <t>Капітальний ремонт даху над спортивним та актовим залом Миколаївської ЗОШ І-ІІІ ст. №1 в м. Миколаїв Львівської області</t>
  </si>
  <si>
    <t>Капітальний ремонт: Утеплення частини фасаду Київецького НВК в с. Київець Миколаївського району Львівської області</t>
  </si>
  <si>
    <t>Ініціативна група Київецького НВК</t>
  </si>
  <si>
    <t>Капітальний ремонт. Заміна віконних та дверних блоків на металопластикові в Малогорожанківській ЗОШ І – ІІ ступенів в с. Мала Горожанка Миколаївського району Львівської області</t>
  </si>
  <si>
    <t>Капітальний ремонт санвузлів у Гірському НВК (ЗОШ І-ІІІ ст. - ДНЗ) у с. Гірське Миколаївського району Львівської області</t>
  </si>
  <si>
    <t>Ініціативна група Гірського НВК</t>
  </si>
  <si>
    <t>с Гірське</t>
  </si>
  <si>
    <t>Капітальний ремонт. Утеплення фасаду головного корпусу Великогорожаннівської ЗОШ І-ІІІ ст. в с. Велика Горожанна Миколаївського району Львівської області</t>
  </si>
  <si>
    <t>Ініціативна група Великогорожаннівської ЗОШ</t>
  </si>
  <si>
    <t>Капітальний ремонт огорожі Криницької ЗОШ І-ІІ ст. філії ОНЗ «Більченський НВК» (ЗНЗ-ДНЗ) в 
 с. Криниця Миколаївського району Львівської області</t>
  </si>
  <si>
    <t>с Криниця</t>
  </si>
  <si>
    <t>Придбання обладнання та інвентарю для навчального комп'ютерного класу Гніздичівської ЗОШ І-ІІІ ступенів</t>
  </si>
  <si>
    <t>Ініціативна група селища Гніздичів</t>
  </si>
  <si>
    <t>Капітальний ремонт із заміни фізично зношених вікон комунального навчального закладу Ходорівської міської ради Львівської області ЗОШ І-ІІІ ступенів №5 с. Грусятичі</t>
  </si>
  <si>
    <t>Ініціативна група ЗОШ І-ІІІ ступенів №5</t>
  </si>
  <si>
    <t>с Грусятичі</t>
  </si>
  <si>
    <t>Капітальний ремонт із заміни фізично зношених вікон комунального навчального закладу Ходорівської міської ради Львівської області загальноосвітньої школи I-II ст.№ 22 с. Загірочко</t>
  </si>
  <si>
    <t>Ініціативна група ЗОШ №23</t>
  </si>
  <si>
    <t>с Загірочко</t>
  </si>
  <si>
    <t>Капітальний ремонт із заміни фізично зношених вікон комунального навчально-виховного комплексу «загальноосвітнього навчального закладу-дошкільного навчального закладу» Ходорівської міської ради Львівської області №23 с. Кам’яне</t>
  </si>
  <si>
    <t>Ініціативна група працівників НВК №23</t>
  </si>
  <si>
    <t>с Кам'яне</t>
  </si>
  <si>
    <t>Заболотцівська ОТГ</t>
  </si>
  <si>
    <t>Придбання комп'ютерного обладнання для Лугівського ЗЗСО І-ІІ ступенів та Висоцького ЗЗСО І ступеня (філій ОНЗ Заболотцівський ЗЗСО І-ІІІ ступенів)</t>
  </si>
  <si>
    <t>Заболоцівська сільська рада</t>
  </si>
  <si>
    <t>с Заболотці</t>
  </si>
  <si>
    <t>Заболотцівська сільська рада</t>
  </si>
  <si>
    <t>Капітальний ремонт даху Веринського ЗЗСО І-ІІ ступенів Розвадівської сільської ради Миколаївського району Львівської області</t>
  </si>
  <si>
    <t>Ініціативна група Веринського ЗЗСО</t>
  </si>
  <si>
    <t>с Верин</t>
  </si>
  <si>
    <t>Капітальний ремонт фасаду Черницького ЗЗСО І-ІІІ ст. на вул. Привокзальна, 16 в с. Пісочна Миколаївського району Львівської області</t>
  </si>
  <si>
    <t>Ініціативна група Черницького ЗЗСО</t>
  </si>
  <si>
    <t>с Пісочна</t>
  </si>
  <si>
    <t>Капітальний ремонт санвузлів в приміщені інтернаті Стільського НВК (ЗНЗ-ДНЗ) Миколаївського району Львівської області</t>
  </si>
  <si>
    <t>Капітальний ремонт приміщення ОЗ «Мостиський ЗЗСО №2 І-ІІІ ст.» в м. Мостиська Львівської області</t>
  </si>
  <si>
    <t>Капітальний ремонт приміщення Раденицького НВК с. Раденичі Мостиського району Львівської області</t>
  </si>
  <si>
    <t>Ініціативна група с. Раденичі</t>
  </si>
  <si>
    <t>с Раденичі</t>
  </si>
  <si>
    <t>Капітальний ремонт Берегівського НВК с. Берегове Мостиського району Львівської області</t>
  </si>
  <si>
    <t>Ініціативна група села Берегове</t>
  </si>
  <si>
    <t>с Берегове</t>
  </si>
  <si>
    <t>Капітальний ремонт приміщення корпусу № 2 ОЗ Судововишнянського НВК в м. Судова Вишня Мостиського району Львівської області</t>
  </si>
  <si>
    <t>Відділ освіти,культури та туризму, сім’ї, молоді та спорту</t>
  </si>
  <si>
    <t>м Судова Вишня</t>
  </si>
  <si>
    <t>Капітальний ремонт благоустрою Дмитровицького НВК Судововишнянської міської ради Львівської області</t>
  </si>
  <si>
    <t>Відділ освіти,культури та туризму</t>
  </si>
  <si>
    <t>Судововишнянська міська рада</t>
  </si>
  <si>
    <t>Капітальний ремонт Довгомостиського НВК в 
 с. Довгомостиська Мостиського району Львівської області</t>
  </si>
  <si>
    <t>Капітальний ремонт філії «Волостківська загальноосвітня школа І-ІІ ступенів» опорного закладу Судововишнянського навчально-виховного комплексу «Загальноосвітній навчальний заклад І-ІІІ ступенів-дошкільний навчальний заклад» Мостиського району Львівської області</t>
  </si>
  <si>
    <t>Відділ освіти,культури та туризму, сім’ї, молоді та спорту Судововишнянської міської ради</t>
  </si>
  <si>
    <t>Капітальний ремонт заміна покрівлі в Гусаківському НВК корпус № 2 Мостиського району Львівської області</t>
  </si>
  <si>
    <t>Шегинівська сільська рада</t>
  </si>
  <si>
    <t>с Гусаків</t>
  </si>
  <si>
    <t>Капітальний ремонт перекриття в Буцівській ЗОШ І-ІІ ступенів Мостиського району Львівської області</t>
  </si>
  <si>
    <t>с Буців</t>
  </si>
  <si>
    <t>Капітальний ремонт їдальні ОЗНЗ Перемишлянська загальноосвітня школа-гімназія І-ІІІ ступенів" вул. Привокзальна , 11 м. Перемишляни Львівської області</t>
  </si>
  <si>
    <t>Придбання обладнання для інтерактивного кабінету Боршівської загальноосвітньої школи I – II ступенів Перемишлянського району Львівської області</t>
  </si>
  <si>
    <t>Ініціативна група Боршівської ЗОШ</t>
  </si>
  <si>
    <t>с Борщів</t>
  </si>
  <si>
    <t>Капітальний ремонт даху будівлі загальноосвітньої школи І-ІІІ ступенів по вул. Шевченка, 5 у с. Дунаїв Перемишлянського району Львівської області</t>
  </si>
  <si>
    <t>Громадська організація "Розвиток краю"</t>
  </si>
  <si>
    <t>Капітальний ремонт фасаду будівлі Вовківської загальноосвітньої школи І-ІІ ступенів Перемишлянської районної ради Львівської області</t>
  </si>
  <si>
    <t>Ініціативна група Вовківської ЗОШ І-ІІ ст.</t>
  </si>
  <si>
    <t>Капітальний ремонт із заміною дверей та підлоги в Іванівському НВК ЗНЗ І-ІІ ст.- ДНЗ</t>
  </si>
  <si>
    <t>Ініціативна група Іванівського НВК</t>
  </si>
  <si>
    <t>с Іванівка</t>
  </si>
  <si>
    <t>Капітальний ремонт фасадів господарської будівлі Борщовицького НВК (ЗНЗ І-ІІІ ступенів ДНЗ) шляхом проведення енергоощадних заходів в с. Борщовичі Пустомитівськго району Львівської області</t>
  </si>
  <si>
    <t>Капітальний ремонт прибудованого класу Сокільницької ЗОШ I-III ступенів ім. Івана Франка до окремо стоячої будівлі спортивного залу для облаштування шахового клубу в с. Сокільники Пустомитівського району Львівської області</t>
  </si>
  <si>
    <t>с Сокільники</t>
  </si>
  <si>
    <t>Сокільницька сільська рада</t>
  </si>
  <si>
    <t>Придбання та встановлення обладнання для урбан-бібліотеки ОЗ Пустомитівська ЗОШ №1 у м. Пустомити Львівської області</t>
  </si>
  <si>
    <t>Будівництво пожежної сигналізації в Давидівському опорному ЗЗСО І-ІІІ ст. імені Т. Г. Шевченка Пустомитівського району Львівської області</t>
  </si>
  <si>
    <t>Придбання обладнання для класу робототехніки у Чорнушовицький навчально-виховний комплекс «Загальноосвітній навчальний заклад I-II ступенів – дошкільний навчальний заклад» Пустомитівського району Львівської області</t>
  </si>
  <si>
    <t>Капітальний ремонт свердловини та водопровідної системи в Чижиківській ЗОШ I-III ст. по вул. Шевченка, 1 с. Чижиків Пустомитівського району Львівської області</t>
  </si>
  <si>
    <t>Придбання обладнання для лінгафонного кабінету у Підберізцівський навчально-виховний комплекс «Загальноосвітній навчальний заклад I-III ступенів – дошкільний навчальний заклад» Пустомитівського району Львівської області</t>
  </si>
  <si>
    <t>Заміна віконних та дверних блоків з використанням енергозберігаючих технологій у Підберізцівському НВК «Загальноосвітній навчальний заклад I-III ступенів – ДНЗ» Пустомитівського району Львівської області (капітальний ремонт)</t>
  </si>
  <si>
    <t>Капітальний ремонт спортивного залу в Миклашівському НВК «ЗНЗ І-ІІІ ступенів - ДНЗ» Пустомитівського району Львівської області</t>
  </si>
  <si>
    <t>Закупівля обладнання та інвентарю для їдальні Зубрянського закладу загальної середньої освіти І-ІІІ ступенів Солонківської сільської ради у селі Зубра Пустомитівського району Львівської області</t>
  </si>
  <si>
    <t>Капітальний ремонт даху Поршнянської філії I-II ступенів - заклад дошкільної освіти опорного закладу загальної середньої освіти I-III ступенів ім. Героя України Миколи Паньківа Солонківської сільської ради</t>
  </si>
  <si>
    <t>Заміна вікон на енергозберігаючі в Опорному закладі Щирецької ЗОШ № 1 І-ІІІ ступенів імені Героя України Богдана Ільківа Пустомитівського району Львівської області</t>
  </si>
  <si>
    <t>Щирецька селищна рада</t>
  </si>
  <si>
    <t>Капітальний ремонт будівлі Стоянівської ЗОШ І – ІІІ ст. по вулиці Стуса, 14 в с.Стоянів Радехівського району Львівської області. Заміна вікон.</t>
  </si>
  <si>
    <t>Капітальний ремонт будівлі ЗОШ І-ІІІ ст. с. Павлів по вулиці Джерельна, 4 в с. Павлів Радехівського району Львівської області. Заміна вікон та дверей</t>
  </si>
  <si>
    <t>ГО «Павлів Європейський»</t>
  </si>
  <si>
    <t>с Павлів</t>
  </si>
  <si>
    <t>Капітальний ремонт санвузлів ЗОШ І-ІІІ ст. 
 с. Корчин Радехівського району Львівської області</t>
  </si>
  <si>
    <t>Відділ освіти Радехівської РДА</t>
  </si>
  <si>
    <t>Капітальний ремонт будівлі Миколаївського НВК по вулиці Зарічній 2 в с. Миколаїв Радехівського району Львівської області. Заміна вікон</t>
  </si>
  <si>
    <t>БФ «Миколаївський навчально – виховний комплекс»</t>
  </si>
  <si>
    <t>Придбання меблів для шкільної їдальні ЗОШ І-ІІІ ступеня с. Новий Витків Радехівського району Львівської області</t>
  </si>
  <si>
    <t>Капітальний ремонт віконних заповнень спортзалу Вузлівського опорного навчально-виховного комплексу "Загальноосвітня школа І-ІІІ ступенів-ліцей" в с. Вузлове Радехівського району Львівської області</t>
  </si>
  <si>
    <t>Придбання музичного обладнання та інвентаря в ЗОШ І-ІІ ст. села Розжалів Радехівського району Львівської області ART платформа для формування творчості, комунікабельності та креативності</t>
  </si>
  <si>
    <t>Ініціативна група ЗОШ І-ІІ ст. с Розжалів</t>
  </si>
  <si>
    <t>Лопатинська ОТГ</t>
  </si>
  <si>
    <t>Радехівська ОТГ</t>
  </si>
  <si>
    <t>Ініціативна група Березівської ЗОШ І-ІІІ ст.</t>
  </si>
  <si>
    <t>Капітальний ремонт будівлі опорного закладу «Лопатинська загальноосвітня школа І-ІІІ ступенів навчання» Радехівської районної ради по вулиці Центральна, 23 в смт. Лопатин Радехівського району Львівської області. Заміна вікон</t>
  </si>
  <si>
    <t>Ініціативна група закладу</t>
  </si>
  <si>
    <t>Придбання музичної апаратури для ЗОШ І-ІІ ст.
 с. Нивиці Радехівського району Львівської області</t>
  </si>
  <si>
    <t>Ініціативна група ЗОШ І-ІІ ст. с. Нивиці</t>
  </si>
  <si>
    <t>с Нивиці</t>
  </si>
  <si>
    <t>Капітальний ремонт будівлі ЗОШ І-ІІ ст. с. Нивиці по вул. Шевченка 3, в с. Нивиці Радехівського району Львівської області. Заміна вікон та дверей</t>
  </si>
  <si>
    <t>Капітальний ремонт покрівлі будівлі спортзалу Бишівської ЗОШ І-ІІІ ст. по вулиці Гостинна, 57 в с. Бишів Радехівського району Львівської області</t>
  </si>
  <si>
    <t>ГО "Агенція розвитку Бишівської сільської ради"</t>
  </si>
  <si>
    <t>с Бишів</t>
  </si>
  <si>
    <t>Капітальний ремонт будівлі Синьківського НВК по вулиці Центральній, 10 в с. Синьків Радехівського району Львівської області. Заміна вікон</t>
  </si>
  <si>
    <t>Придбання дитячого ігрового майданчика для дошкільного навчального закладу с. Сушно Радехівського району Львівської області</t>
  </si>
  <si>
    <t>Придбання обладнання з метою впровадження інформаційно-комунікаційних технологій у навчально-виховний процес Немилівського НВК Радехівського району Львівської області</t>
  </si>
  <si>
    <t>Ініціативна група Немилівського НВК</t>
  </si>
  <si>
    <t>с Немилів</t>
  </si>
  <si>
    <t>Капітальний ремонт будівлі Немилівського НВК по вулиці Центральній, 36 в с. Немилів Радехівського району Львівської області. Заміна вікон та дверей</t>
  </si>
  <si>
    <t>Капітальний ремонт Хлопчицької середньої загальноосвітньої школи І-ІІІ ступенів Самбірського району Львівської області (заміна вікон на енергозберігаючі)</t>
  </si>
  <si>
    <t>Ініціативна група Хлопчицької СЗШ І-ІІІ ступенів</t>
  </si>
  <si>
    <t>Капітальний ремонт Новосілківського навчально-виховного комплексу «Середня загальноосвітня школа I-III ступенів – дошкільний навчальний заклад» Самбірського району Львівської області (заміна вікон та дверей на енергозберігаючі)</t>
  </si>
  <si>
    <t>Ініціативна група села Новосілки-Гостинні</t>
  </si>
  <si>
    <t>с Новосілки-Гостинні</t>
  </si>
  <si>
    <t>Придбання обладнання для Никловицької СЗШ І ступенів с. Никловичі Самбірського району</t>
  </si>
  <si>
    <t>Придбання обладнання та інвентарю для Нагірненської СЗШ І-ІІІ ступенів в с. Нагірне Самбірського району Львівської області</t>
  </si>
  <si>
    <t>Ініціативна група Нагірненської СЗШ</t>
  </si>
  <si>
    <t>Придбання обладнання для Вощанцівського НВК СЗШ І-ІІ ст. - ДНЗ Самбірського району Львівської області</t>
  </si>
  <si>
    <t>Капітальний ремонт фасадів Містковицької СЗШ I-II ст. на вул. Садова, 31 в с. Містковичі Самбірського району Львівської області</t>
  </si>
  <si>
    <t>с Містковичі</t>
  </si>
  <si>
    <t>Капітальний ремонт Корницької СЗШ I-II ст. на вул. Шкільна,1 в с. Корничі Самбірського району Львівської області</t>
  </si>
  <si>
    <t>Капітальний ремонт приміщення Бісковицької СЗШ І-ІІІ ступенів Бісковицької сільської ради Самбірського району Львівської області</t>
  </si>
  <si>
    <t>Реконструкція системи опалення СЗШ І ст. в 
 с. Лановичі Самбірського району Львівської області</t>
  </si>
  <si>
    <t>Бібрська ОТГ</t>
  </si>
  <si>
    <t>Капітальний ремонт системи безпеки (зі встановленням системи відеонагляду) в ОЗНЗ І_ІІІ ст. ім. Уляни Кравченко у м. Бібрка Перемишлянського району Львівської області</t>
  </si>
  <si>
    <t>Бібрська міська рада</t>
  </si>
  <si>
    <t>Придбання інтерактивного мультимедійного комплексу (інтерактивна дошка,мультимедійний проектор з короткофокусним об’єктивом, ноутбук вчителя, монтажний комплект , який складається з кріплення для проектора та комплекту кабелів для підключення та інсталяції інтерактивного комплексу) у Великоглібовицькому ЗЗСО І-ІІІ ст. ім. Ю. Головінського</t>
  </si>
  <si>
    <t>Ініціативна група Великоглібовицького ЗЗСО І-ІІІ ст.</t>
  </si>
  <si>
    <t>Капітальний ремонт даху будівлі школи 
 с. Любешка Перемишлянського району Львівської області</t>
  </si>
  <si>
    <t>с Любешка</t>
  </si>
  <si>
    <t>Капітальний ремонт фасаду та водостічної системи даху Конюшко-Тулиголівської СЗШ І-ІІ ст. в с. Конюшки-Тулиголівські Самбірського району Львівської області</t>
  </si>
  <si>
    <t>Реконструкція шатрового даху Підгайчиківської СЗШ I-III ст. у с. Підгайчики Самбірського району Львівської області</t>
  </si>
  <si>
    <t>с Підгайчики</t>
  </si>
  <si>
    <t>Капітальний ремонт системи опалення Чукв’янської СЗШ І-ІІІ ступенів в с. Чуква Самбірського району Львівської області</t>
  </si>
  <si>
    <t>Чукв'янська сільська рада</t>
  </si>
  <si>
    <t>Придбання обладнання та інвентаря для закладу загальної середньої освіти с.Блажів Самбірського району Львівської області</t>
  </si>
  <si>
    <t>ГО "Агенція розвитку села Блажів"</t>
  </si>
  <si>
    <t>с Блажів</t>
  </si>
  <si>
    <t>Капітальний ремонт електропроводки Підгородецької загальноосвітньої школи І-ІІІ ступенів Сколівської районної ради Львівської області (навчальний корпус № 2)</t>
  </si>
  <si>
    <t>Капітальний ремонт - утеплення фасаду Опорного навчального закладу « Сколівська академічна гімназія при Національному університеті «Львівська політехніка» імені Героя України Героя Небесної Сотні Олега Ушневича» Сколівської районної ради</t>
  </si>
  <si>
    <t>Відділ освіти Сколівської РДА</t>
  </si>
  <si>
    <t>Капітальний ремонт входів із облаштуванням безперешкодного доступу для маломобільних груп населення Верхньосиньовидненської ЗОШ І-ІІІ ст. Сколівської районної ради Львівської області</t>
  </si>
  <si>
    <t>Капітальний ремонт Тухлянського опорного навчального закладу загальної середньої освіти І-ІІІ рівнів - гімназії Сколівської районної ради Львівської області</t>
  </si>
  <si>
    <t>Ініціативна група Тухлянського ОНЗЗСО</t>
  </si>
  <si>
    <t>с Тухля</t>
  </si>
  <si>
    <t>Сучасні ІКТ - запорука якісної освіти (придбання мультимедійного комплексу для Підгородецької загальноосвітньої школи І-ІІІ ступенів Сколівської районної ради Львівської області)</t>
  </si>
  <si>
    <t>Ініціативна група вчителів</t>
  </si>
  <si>
    <t>Капітальний ремонт – утеплення фасаду Орівського закладу загальної середньої освіти І-ІІІ рівнів Сколівської районної ради Львівської області</t>
  </si>
  <si>
    <t>Капітальний ремонт приміщень Сколівської ЗОШ І-ІІІ ступенів (учительська, коридор та заміна підлоги, внутрішня вбиральня та заміна дверей, фасад) Сколівської районної ради Львівської області</t>
  </si>
  <si>
    <t>Капітальний ремонт покрівлі спортивного залу Нижньосиньовидненської ЗОШ І-ІІ ст. Сколівської районної ради</t>
  </si>
  <si>
    <t>Ініціативна група с.Н.Синьовидне</t>
  </si>
  <si>
    <t>Придбання обладнання та інвентарю для використання STEAM- підходу в освіті з метою формування основних компетенцій сучасного учня Сколівської ЗОШ І-ІІІ ступенів Сколівської районної ради Львівської області</t>
  </si>
  <si>
    <t>Капітальний ремонт приміщення санвузла Сокальської ЗШ І-ІІІступенів №5 м. Сокаль Львівської області</t>
  </si>
  <si>
    <t>Ініціативна група Сокальської ЗШ №5</t>
  </si>
  <si>
    <t>Капітальний ремонт системи опалення Ільковицького НВК «ЗШ І-ІІІ ступенів- дитячий садок» Сокальського району Львівської області</t>
  </si>
  <si>
    <t>Ініціативна група Ільковицького НВК</t>
  </si>
  <si>
    <t>с Ільковичі</t>
  </si>
  <si>
    <t>Належне обладнання шкільного музею отця Осипа Лещука у с.Стаївка Сокальського р-ну – це потужний засіб національно-патріотичного виховання молоді (придбання обладнання)</t>
  </si>
  <si>
    <t>Капітальний ремонт (заміна вікон) Сокальської ЗШ І-ІІІ ст. № 2 Сокальської районної ради Львівської області</t>
  </si>
  <si>
    <t>Ініціативна група Сокальської ЗШ №2</t>
  </si>
  <si>
    <t>Придбання комп'ютерного обладнання для Ванівського НВК "ЗШ І-ІІ ступенів-дитячий садок"</t>
  </si>
  <si>
    <t>Ініціативна група Ванівського НВК</t>
  </si>
  <si>
    <t>с Ванів</t>
  </si>
  <si>
    <t>Придбання обладнання та інвентаря для Волсвинської ЗШ І-ІІ ступенів Сокальської районної ради Львівської області</t>
  </si>
  <si>
    <t>Придбання обладнання та меблів для Волицької ЗШ І-ІІІ ст. Сокальського району Львівської області</t>
  </si>
  <si>
    <t>Ініціативна група Волицької ЗШ</t>
  </si>
  <si>
    <t>«Капітальний ремонт (заміна вікон) ЗШ І-ІІІ ступенів в с. Хлівчани, Сокальського району Львівської області</t>
  </si>
  <si>
    <t>Ініціативна група Хлівчанської ЗШ І-ІІІ ст.</t>
  </si>
  <si>
    <t>Капітальний ремонт (заміна вікон і дверей) Волицької ЗШ І-ІІІ ст., Сокальського району Львівської області за адресою с. Волиця вул. І. Франка, буд. 37</t>
  </si>
  <si>
    <t>Придбання меблів для навчальних кабінетів ЗЗСО І-ІІІ ст. Сокальського ліцею №1 імені Олега Романіва</t>
  </si>
  <si>
    <t>Ініціативна група Сокальського ліцею</t>
  </si>
  <si>
    <t>Придбання обладнання та інвентарю для Поторицької ЗШ І-ІІІ ст. Сокальського району Львівської області</t>
  </si>
  <si>
    <t>Придбання обладнання та меблів для Стенятинської ЗШ І-ІІІ ст. Сокальського району Львівської області</t>
  </si>
  <si>
    <t>Придбання мультимедійного комплекту для Пристанського НВК "ЗЗСО І-ІІ ступенів - ЗДО (дитячий садок)</t>
  </si>
  <si>
    <t>с Пристань</t>
  </si>
  <si>
    <t>Придбання обладнання для покращення надання освітніх послуг Двірцівського НВК «ЗЗСО І-ІІІ ст.- ЗДО» Великомостівської міської ради</t>
  </si>
  <si>
    <t>Ініціативна група Двірцівського НВК</t>
  </si>
  <si>
    <t>с Двірці</t>
  </si>
  <si>
    <t>Капітальний ремонт приміщення харчоблоку Великомостівського ОЗЗСО І-ІІІ ступенів Великомостівської міської ради Сокальського району Львівської області</t>
  </si>
  <si>
    <t>Ініціативна група м. Великі Мости</t>
  </si>
  <si>
    <t>м Великі Мости</t>
  </si>
  <si>
    <t>Придбання меблів та обладнання для облаштування зони комфорту у вестибюлі ЗЗСО І-ІІІ ступенів - ліцей с. Стрілки Старосамбірського району Львівської області</t>
  </si>
  <si>
    <t>Ініціативна група ЗЗСО с. Стрілки</t>
  </si>
  <si>
    <t>Капітальний ремонт покрівлі ЗСШ І-ІІІ ступенів с. Стрільбичі Старосамбірського району Львівської області</t>
  </si>
  <si>
    <t>Капітальний ремонт покрівлі НВК «ЗНЗ І-ІІІ ст.-ДНЗ с. Велика Лінина» Старосамбірського району Львівської області</t>
  </si>
  <si>
    <t>Капітальний ремонт приміщення опорного загальноосвітнього навчального закладу "Старосамбірська загальноосвітня школа №1 І-ІІІ ступенів імені Героя України Богдана Сольчаника Львівської області"</t>
  </si>
  <si>
    <t>Капітальний ремонт їдальні ЗСШ І-ІІ ступенів с. Біличі Старосамбірського району Львівської області</t>
  </si>
  <si>
    <t>Ініціативна група ЗСШ с. Біличі</t>
  </si>
  <si>
    <t>с Біличі</t>
  </si>
  <si>
    <t>Капітальний ремонт покрівлі ЗСШ І-ІІІ ступенів с. Тур’є Старосамбірського району Львівської області</t>
  </si>
  <si>
    <t>Ініціативна група ЗСШ с. Тур'є</t>
  </si>
  <si>
    <t>Реконструкція фасаду Старосамбірської ЗСШ №2 І-ІІІст. в м.Старий Самбір Львівської області</t>
  </si>
  <si>
    <t>Ініціативна група Старосамбірської ЗСШ №2</t>
  </si>
  <si>
    <t>Капітальний ремонт (заміна віконних і дверних блоків) ЗСШ І-ІІ ст. с. Тисовиця Старосамбірського району Львівської області</t>
  </si>
  <si>
    <t>Капітальний ремонт покрівлі ЗСШ І-ІІ ступенів с. Тернава Старосамбірського району Львівської області</t>
  </si>
  <si>
    <t>Придбання парт і стільців для учнів 5 – 9 класів ЗСШ І – ІІ ступенів с. Боневичі Старосамбірського району</t>
  </si>
  <si>
    <t>Ініціативна група ЗСШ с. Боневичі</t>
  </si>
  <si>
    <t>с Боневичі</t>
  </si>
  <si>
    <t>Капітальний ремонт приміщень Новоміської ЗСШ I-III ступенів с. Нове Місто Старосамбірського району Львівської області</t>
  </si>
  <si>
    <t>Капітальний ремонт фасаду корпусу харчоблоку НВК «Лисятицький ЗНЗ І - ІІІ ст. – ДНЗ» в с. Лисятичі по вул. І. Франка, 22, Стрийського району Львівської області</t>
  </si>
  <si>
    <t>Придбання обладнання та комп’ютерної техніки для Нижньостинавської СЗОШ І-ІІ ступенів с. Нижня Стинава Стрийського району</t>
  </si>
  <si>
    <t>Придбання обладнання для підвищення ефективності використання інформаційно-комунікаційних технологій в освітньому процесі Лугівської СЗОШ І ст. Стрийського
 району Львівської області</t>
  </si>
  <si>
    <t>с Луг</t>
  </si>
  <si>
    <t>Створення сучасного інформаційного простору у Підгірцівській СЗОШ І ступеня с. Підгірці Стрийського району, Львівської області, як запорука ефективного розвитку громади села (придбання комп’ютерного обладнання)</t>
  </si>
  <si>
    <t>Капітальний ремонт санвузлів у навчально-виховному комплексі «Волезадеревацький ЗНЗ І-ІІІ ступенів – ДНЗ» по вулиці І.Франка, 26 в селі Воля Задеревацька Стрийського району Львівської області</t>
  </si>
  <si>
    <t>Капітальний ремонт НВК "Станківський ЗНЗ І -ІІІ ст. - ДНЗ" по вул. С. Стрільців, 24 в с. Станків, Стрийського району Львівської області</t>
  </si>
  <si>
    <t>Впровадження інноваційних технологій в навчально-виховний процес НВК «Верхньостинавський ЗНЗ І-ІІ ст. – ДНЗ» с. Верхня Стинава Стрийського району Львівської області</t>
  </si>
  <si>
    <t>Капітальний ремонт Нижньолукавицької СЗОШ І-ІІ ступенів в селі Нижня Лукавиця Стрийського району Львівської області</t>
  </si>
  <si>
    <t>Капітальний ремонт віконних прорізів опорного навчально - виховного комплексу «Дашавський загальноосвітній навчальний заклад І-ІІІ ступенів –дошкільний навчальний заклад» по вул. Шевченка, 4 в смт. Дашава Стрийського району Львівської області</t>
  </si>
  <si>
    <t>Ініціативна група НВК «Дашавський ЗНЗ І-ІІІ ст.-ДНЗ»</t>
  </si>
  <si>
    <t>Придбання мультимедійної техніки для НВК Лисятицький ЗНЗ І-ІІІ ст. – ДНЗ</t>
  </si>
  <si>
    <t>Покращення умов шляхом придбання комп’ютерної техніки у Довгівській СЗОШ І-ІІ ступенів по вул І.Франка 13 в с. Довге Стрийського району Львівської області</t>
  </si>
  <si>
    <t>Ініціативна група Довгівської СЗОШ</t>
  </si>
  <si>
    <t>Капітальний ремонт фасаду НВК Любинцівський ЗНЗ І-ІІІ ст. – ДНЗ по вул. Шевченка, 11 в с. Любинці Стрийського району Львівської області (коригування)</t>
  </si>
  <si>
    <t>Капітальний ремонт віконних прорізів СЗОШ І - ІІ ст. по вул. Шевченка, 18 в с. Долішнє Стрийського району Львівської області</t>
  </si>
  <si>
    <t>с Долішнє</t>
  </si>
  <si>
    <t>Капітальний ремонт дитячого павільйону № 1 НВК «Дулібський ЗНЗ І-ІІ ст. -ДНЗ» по вул. Заводській, 14 в с. Дуліби Стрийського району Львівської області</t>
  </si>
  <si>
    <t>Капітальний ремонт даху школи с. Ластівка Турківського району Львівської області</t>
  </si>
  <si>
    <t>ГО «Агенція місцевого розвитку «Відродження»</t>
  </si>
  <si>
    <t>с Ластівка</t>
  </si>
  <si>
    <t>Капітальний ремонт системи опалення Вовченського НВК Турківського району Львівської області</t>
  </si>
  <si>
    <t>ГО "Агенція місцевого розвиткусела Вовче"</t>
  </si>
  <si>
    <t>Капітальний ремонт «Заходи з енергозбереження» Карпатського НВК ім. М. Іваничка Турківського району Львівської області</t>
  </si>
  <si>
    <t>Ініціативна група мешканців села Карпатське</t>
  </si>
  <si>
    <t>с Карпатське</t>
  </si>
  <si>
    <t>Капітальний ремонт Верхньояблунського НВК "Загальноосвітній навчальний заклад І-ІІІ ступенів-ДНЗ Турківського району Львівської області</t>
  </si>
  <si>
    <t>ГО "Агенція місцевого розвитку села Верхня Яблунька"</t>
  </si>
  <si>
    <t>с Верхня Яблунька</t>
  </si>
  <si>
    <t>Ініціативна група мешканців села Матків та Мохнате</t>
  </si>
  <si>
    <t>с Матків</t>
  </si>
  <si>
    <t>Капітальний ремонт (заходи з енергозбереження) Бітлянського НВК Турківського району Львівської області</t>
  </si>
  <si>
    <t>Ініціативна група мешканців села Бітля</t>
  </si>
  <si>
    <t>с Бітля</t>
  </si>
  <si>
    <t>Капітальний ремонт покрівлі Риківської ЗОШ I-II ст Турківського району Львівської області</t>
  </si>
  <si>
    <t>Ініціативна група мешканців села Риікв</t>
  </si>
  <si>
    <t>с Риків</t>
  </si>
  <si>
    <t>Заходи з енергозбереження Боберківському НВК (ЗНЗ-І- ІІІ ст.-ДНЗ) (капітальний ремонт по заміні вікон) Турківського району Львівської області</t>
  </si>
  <si>
    <t>Ініціативна група мешканців села Боберка</t>
  </si>
  <si>
    <t>с Боберка</t>
  </si>
  <si>
    <t>Капітальний ремонт покрівлі Радицької ОШ I-II ст в с. Радич Турківського району Львівської області</t>
  </si>
  <si>
    <t>с Радич</t>
  </si>
  <si>
    <t>Капітальний ремонт Сянківської ЗОШ І-ІІ ступенів (заміна даху) Турківського району Львівської області</t>
  </si>
  <si>
    <t>Ініціативна група Сянківської ЗОШ</t>
  </si>
  <si>
    <t>Капітальний ремонт приміщень Ясеницького навчально-виховного комплексу «Загальноосвітній навчальний заклад І-ІІІ ступенів дошкільний навчальний заклад» Турківської районної ради Львівської області</t>
  </si>
  <si>
    <t>ГО "Місцева громада за відродження"</t>
  </si>
  <si>
    <t>Капітальний ремонт приміщень із заміною віконних та дверних блоків на енергозберігаючі в Середкевицькому НВК "ЗОШ I-III ст. - ДНЗ" в с.Середкевичі Яворівського району Львівської області</t>
  </si>
  <si>
    <t>с Середкевичі</t>
  </si>
  <si>
    <t>Придбання оргтехніки та дидактичних матеріалів для кабінету української мови та літератури Старицької ЗОШ І-ІІІ ступенів Яворівської районної ради</t>
  </si>
  <si>
    <t>Ініціативна група Старицької ЗОШ І-ІІІ ступенів</t>
  </si>
  <si>
    <t>Капітальний ремонт із заміною віконних та дверних блоків на енергозберігаючі з ремонтом фасаду в будівлі Новояворівській ЗОШІ-ІІІ ступенів № 2</t>
  </si>
  <si>
    <t>Ініціативна група Новояворівської ЗОШ</t>
  </si>
  <si>
    <t>Придбання звуковідтворюючої апаратури, комп’ютерного та іншого обладнання для Прилбицької ЗОШ І-ІІІ ступенів імені Митрополита Андрея Шептицького Яворівського району</t>
  </si>
  <si>
    <t>Придбання мультимедійного, офісного обладнання та звуковідтворюючої апаратури для Бердихівського НВК «ЗОШ І-ІІІ ст. – ДНЗ» Яворівського району</t>
  </si>
  <si>
    <t>Придбання інтерактивної панелі EdPro Touch 65 з PC модулем для Вороблячинської ЗОШ I-II ст. Ім. Героя України Віталія Коцюби Яворівського району Львівської області</t>
  </si>
  <si>
    <t>Ініціативна група с.Вороблячин</t>
  </si>
  <si>
    <t>с Вороблячин</t>
  </si>
  <si>
    <t>Капітальний ремонт частини приміщення Наконечнянської ЗОШ I-III ступенів Яворівської районної ради для створення гончарної майтерні</t>
  </si>
  <si>
    <t>Інціативна група Наконечнянської ЗОШ</t>
  </si>
  <si>
    <t>Капітальний ремонт філії "Страдчанська ЗОШ I ступеня" опорного закладу "Івано-Франківська ЗОШ I-III ст. ім. Ів. Франка Яворівської районної ради Львівської області" із заміною старих дверних блоків на нові енергозберігаючі</t>
  </si>
  <si>
    <t>с Страдч</t>
  </si>
  <si>
    <t>Придбання обладнання - комп'ютерної техніки" для філії "Колоницька загальноосвітня школа I ступеня" опорного закладу Яворівська ЗОШ I-III ст. №3 ім. Тараса Шевченка</t>
  </si>
  <si>
    <t>с Колониці</t>
  </si>
  <si>
    <t>Капітальний ремонт (заміна покрівлі) Мостиська Другої ЗОШ І-ІІ ступенів по вулиці Зелена, 3 села Мостиська Другі Мостиського району Львівської області</t>
  </si>
  <si>
    <t>ГО "Фундація місцевого розвитку с.Мостиська Другі"</t>
  </si>
  <si>
    <t>Грабовецька ОТГ</t>
  </si>
  <si>
    <t>Впровадження інноваційних методів вивчення іноземних мов шляхом придбання обладнання для лінгафонного кабінету НВК «Конюхівська ЗНЗ I-III ст.-ДНЗ» с. Конюхів Стрийського району Львівської області</t>
  </si>
  <si>
    <t>с Конюхів</t>
  </si>
  <si>
    <t>Придбання дитячого майданчика для Воледовголуцької середньої загальноосвітньої школи I ступеня Стрийського району Львівської області</t>
  </si>
  <si>
    <t>с Воля-Довголуцька</t>
  </si>
  <si>
    <t>Капітальний ремонт (заміна віконних та дверних блоків II черга) в НВК «Конюхівська ЗНЗ I-III ст.-ДНЗ» с. Конюхів Стрийського району Львівської області</t>
  </si>
  <si>
    <t>Меденицька ОТГ</t>
  </si>
  <si>
    <t>Меденицька селищна рада</t>
  </si>
  <si>
    <t>с Летня</t>
  </si>
  <si>
    <t>Капітальний ремонт фасаду Опарівського НВК І - ІІ ст. в с. Опори Дрогобицького району Львівської області</t>
  </si>
  <si>
    <t>с Опори</t>
  </si>
  <si>
    <t>Новокалинівська ОТГ</t>
  </si>
  <si>
    <t>Придбання спортивного обладнання та інвентарю для Новокалинівського опорного закладу загальної середньої освіти Самбірського району Львівської області</t>
  </si>
  <si>
    <t>Новокалинівська міська рада</t>
  </si>
  <si>
    <t>м Новий Калинів</t>
  </si>
  <si>
    <t>Зимноводнівська ОТГ</t>
  </si>
  <si>
    <t>Капітальний ремонт котельні Зимноводівської ЗОШ І-ІІІ ступенів №2 Пустомитівського району Львівської області</t>
  </si>
  <si>
    <t>Зимноводівська ОТГ</t>
  </si>
  <si>
    <t>с Зимна Вода</t>
  </si>
  <si>
    <t>Придбання глядацьких крісел для актової зали Зимноводівської ЗОШ №1 І-ІІІ ступенів Пустомитівського району Львівської області</t>
  </si>
  <si>
    <t>ЗДО</t>
  </si>
  <si>
    <t>Ініціативна група ЗДО №33</t>
  </si>
  <si>
    <t>Ініціативна група ДЗО БФ "Карітас-Львів УГКЦ" Кризового центру "Діти вулиці"</t>
  </si>
  <si>
    <t>Ініціативна група ЗДО №134</t>
  </si>
  <si>
    <t>Ініціативна група ЗДО №131 м.Львів</t>
  </si>
  <si>
    <t>Ініціативна група ЗДО ясла – садок № 163 ЛМР</t>
  </si>
  <si>
    <t>Ініціативна група ЗДО №135 м.Львів</t>
  </si>
  <si>
    <t>Ініціативна група ЗДО № 116</t>
  </si>
  <si>
    <t>Ініціативна група ЗДО ясла-садок №1</t>
  </si>
  <si>
    <t>Ініціативна група ЗДО ясла-садок «Веселка»</t>
  </si>
  <si>
    <t>Ініціативна група ЗДО №73</t>
  </si>
  <si>
    <t>Ініціативна група ЛНВК</t>
  </si>
  <si>
    <t>Брюховицька селищна рада</t>
  </si>
  <si>
    <t>смт Брюховичі</t>
  </si>
  <si>
    <t>смт Рудно</t>
  </si>
  <si>
    <t>Капітальний ремонт (заміна вікон і дверей) ДНЗ №13 «Казка» на вул. В. Великого, 25, м. Дрогобич Львівської області</t>
  </si>
  <si>
    <t>Ініціативна група ДНЗ №13 «Казка»</t>
  </si>
  <si>
    <t>Капітальний ремонт фасаду ДНЗ №12 «Дзвіночок» на вул. І. Чмоли, 10, в м. Дрогобич Львівської області</t>
  </si>
  <si>
    <t>Придбання інвентарю (дитячі ліжка, матраци, крісла) для групи середня у дошкільному навчальному закладі № 26 "Калинка" комбінованого типу м. Дрогобича, м. Стебника</t>
  </si>
  <si>
    <t>Воля Громади. Стебник</t>
  </si>
  <si>
    <t>Капітальний ремонт частини будівлі, шляхом заміни віконних та балконних блоків, ДНЗ №6 по вул. Грушевського, 62 м. Дрогобич Львівської області</t>
  </si>
  <si>
    <t>Ініціативна група ДНЗ №6</t>
  </si>
  <si>
    <t>Капітальний ремонт прилеглої території (благоустрій) ДНЗ № 20 "Верховинка" на вул.В. Великого, 60, м. Дрогобич Львівської області</t>
  </si>
  <si>
    <t>Ініціативна група ДНЗ № 20</t>
  </si>
  <si>
    <t>Капітальний ремонт внутрішніх туалетів у ДНЗ № 11 на вул. Богуна, 3 у м. Бориславі Львівської області</t>
  </si>
  <si>
    <t>Ініціативна група ДНЗ №11</t>
  </si>
  <si>
    <t>Капітальний ремонт в частині заміни вікон і дверей приміщень ДНЗ №6 на вул. Весняна, 27 у м. Бориславі Львівської області</t>
  </si>
  <si>
    <t>Ініціативна група ДНЗ № 17</t>
  </si>
  <si>
    <t>Капітальний ремонт приміщень лівого крила ДНЗ №2 «Сонечко» по вул. Д. Галицького,13, м. Моршин Львівської області</t>
  </si>
  <si>
    <t>Реконструкція ДНЗ № 14 (заміна вікон та дверей) по вул. Купилевій, 69 в м. Самборі Львівської області</t>
  </si>
  <si>
    <t>Закупівля меблів для ЗДО № 8 м. Самбір Львівської області</t>
  </si>
  <si>
    <t>Капітальний ремонт ЗДО №13 (заміна вікон та дверей) на вул. Стебельського, 28 в м. Самборі Львівської області</t>
  </si>
  <si>
    <t>Капітальний ремонт огорожі ДНЗ «Сонечко» по вул. М. Шашкевича,11 у м. Новий Розділ Львівської області</t>
  </si>
  <si>
    <t>ГО "Лідер" - Новий Розділ"</t>
  </si>
  <si>
    <t>м Новий Розділ</t>
  </si>
  <si>
    <t>Придбання меблів для спалень у ДНЗ № 7 «Дзвіночок» по вул.Стебницькій, 94 в м.Трускавець Львівської області</t>
  </si>
  <si>
    <t>Капітальний ремонт туалетних кімнат та каналізаційної системи ДНЗ № 6 «Теремок» по вул. Лесі Українки, 21 в м. Трускавець Львівської області</t>
  </si>
  <si>
    <t>Капітальний ремонт будівлі (заміна вікон та утеплення стін фасаду) в ЗДО № 12 по вул. Шухевича, 4, в м. Червоноград Львівської області</t>
  </si>
  <si>
    <t>ініціативна група ЗДО №12 Червоноградської міської ради Львівської області</t>
  </si>
  <si>
    <t>Придбання обладнання (мультимедійна техніка) в заклад дошкільної освіти я/с № 16 по
 вул. В. Стуса, 45 в м.Червоноград Львівської області</t>
  </si>
  <si>
    <t>Ініціативна група ЗДО я/с № 16</t>
  </si>
  <si>
    <t>Капітальний ремонт будівлі (утеплення стін фасаду) ЗДО ясел-садка № 13 по вул. Шухевича, 7 м. Червонограда Львівської області</t>
  </si>
  <si>
    <t>Ініціативна група ЗДО я/с № 13</t>
  </si>
  <si>
    <t xml:space="preserve">Капітальний ремонт будівлі (утеплення стін фасаду) ЗДО ясел-садка № 9, по вул. Грінченка 9б, в м. Червоноград Львівської області  </t>
  </si>
  <si>
    <t>Ініціативна група ЗДО ясла-садок № 9, батьків, відділу освіти</t>
  </si>
  <si>
    <t>Капітальний ремонт будівлі (санвузлів) у ЗДО №19 по вул. Мазепи 10 м. Червонограда Львівської області</t>
  </si>
  <si>
    <t>Ініціативна група ЗДО №19 Червоноградська міська рада</t>
  </si>
  <si>
    <t>Капітальний ремонт будівлі ЗДО ясла-садок №16 (заміна вікон на енергозберігаючі) по вул. Стуса, 45 в м. Червоноград Львівської області</t>
  </si>
  <si>
    <t>Ініціативна група ЗДО я/с № 16 Червоноградської міської ради</t>
  </si>
  <si>
    <t>Придбання дитячого майданчика для ЗДО я/с № 2 по вул. Купчинського, 5а, в м. Червонограді Львівської області</t>
  </si>
  <si>
    <t>Ініціативна група батьків ЗДО я/с № 2</t>
  </si>
  <si>
    <t>Придбання дитячих меблів для ЗДО я/с № 10 по вул. Курбаса, 6а, в м. Червонограді, Львівської області</t>
  </si>
  <si>
    <t>Ініціативна група батьків, відділу освіти та ЗДО я/с № 10</t>
  </si>
  <si>
    <t>Капітальний ремонт системи опалення у ЗДО ясла-садок № 4 по пров. Панаса Мирного у смт. Гірник Львівської області</t>
  </si>
  <si>
    <t>Ініціативна група ДНЗ ясел-садка № 4</t>
  </si>
  <si>
    <t>м Гірник</t>
  </si>
  <si>
    <t>Капітальний ремонт будівлі ЗДО я/с №1 комбінованого типу (заміна вікон на енергозберігаючі) по вул. Шептицького 16 а в місті Червонограді Львівської області</t>
  </si>
  <si>
    <t>Ініціативна група ЗДО ясла-садок № 1</t>
  </si>
  <si>
    <t>Капітальний ремонт будівлі (заміна вхідних дерев’яних дверей на енергозберігаючі) в ЗДО ясла-садок № 7 по вул. Клюсівська, 15 а в м. Червоноград Львівської області</t>
  </si>
  <si>
    <t>Ініціативна група батьків ЗДО я/с № 7</t>
  </si>
  <si>
    <t>Капітальний ремонт першої молодшої групи В та туалетних приміщень в другій молодшій групі В і середній групі В Бродівського КДНЗ № 9 по вул. Коновальця 1А в м. Броди Львівської області</t>
  </si>
  <si>
    <t>Ініціативна група Бродівського КНДЗ № 9</t>
  </si>
  <si>
    <t>Капітальний ремонт кухні в Бродівському КДНЗ № 6 по вул. Низькій, 17 в м. Броди Львівської області</t>
  </si>
  <si>
    <t>Ініціативна група Бродівського КДНЗ №6 Львівської області</t>
  </si>
  <si>
    <t>Капітальний ремонт огородження території Лешнівського комунального закладу дошкільної освіти в с. Лешнів Бродівського району Львівської області</t>
  </si>
  <si>
    <t>Ініціативна група КЗДО с. Лешнів</t>
  </si>
  <si>
    <t>с Лешнів</t>
  </si>
  <si>
    <t>Капітальний ремонт спортзалу ДНЗ «Рукавичка» в с. Побужани Буського району Львівської області</t>
  </si>
  <si>
    <t>Придбання комп'ютерного обладнання, меблів для закладів дошкільної освіти Заболотцівської ОТГ</t>
  </si>
  <si>
    <t>Капітальний ремонт басейну ДНЗ №3 "Барвінок" в м. Городок вул. Запорізької Січі, 2</t>
  </si>
  <si>
    <t>Відділ освіти Городоцької РДА</t>
  </si>
  <si>
    <t>Капітальний ремонт Городоцького ДНЗ №4 "Зернятко" Городоцької районної ради Львівської області</t>
  </si>
  <si>
    <t>Капітальний ремонт ДНЗ №1 в м. Комарно Городоцького району Львівської області</t>
  </si>
  <si>
    <t>Ініціативна група ДНЗ №1 м. Комарно</t>
  </si>
  <si>
    <t>м Комарно</t>
  </si>
  <si>
    <t>Реконструкція даху дошкільного закладу №2 в м. Городок Городоцького району Львівської області</t>
  </si>
  <si>
    <t>Ініціативна група ДНЗ №2 «Калинонька»</t>
  </si>
  <si>
    <t>Капітальний ремонт ДНЗ ясла-садок «Квітуча вишенька» с. Переможне Городоцького району Львівської області</t>
  </si>
  <si>
    <t>ініціативна група Переможненського ДНЗ</t>
  </si>
  <si>
    <t>Придбання обладнаня та інвентаря для харчрблоку ДНЗ "Півник" в селі Доброгостів Дрогобицького району Львівської області</t>
  </si>
  <si>
    <t>Доброгостівська сільська рада</t>
  </si>
  <si>
    <t>Створення комфортних умов у ДНЗ "Червона калина" с. Вороблевичі шляхом проведення капітального ремонту покрівлі</t>
  </si>
  <si>
    <t>Вороблевицька сільська рада</t>
  </si>
  <si>
    <t>с Вороблевичі</t>
  </si>
  <si>
    <t>Капітальний ремонт фасаду ДНЗ Літинського НВК I-II ступеню Дрогобицького району Львівської області</t>
  </si>
  <si>
    <t>Літинська сільска рада</t>
  </si>
  <si>
    <t>с Літиня</t>
  </si>
  <si>
    <t>Влаштування огорожі ДНЗ "Веселка" Медвежанського НВК І-ІІ ст. ім. М.Біласа Дрогобицького району (будівництво)</t>
  </si>
  <si>
    <t>Ініціативна група ДНЗ</t>
  </si>
  <si>
    <t>с Медвежа</t>
  </si>
  <si>
    <t>Капітальний ремонт віконних та дверних прорізів із заміною вікон та дверей на енергозберігаючі металопластикові в приміщенні дошкільного навчального закладу "Калинонька" смт. Меденичі</t>
  </si>
  <si>
    <t>смт Меденичі</t>
  </si>
  <si>
    <t>Капітальний ремонт по заміні електромережі у ЗДО "Барвінок" м. Жидачів Жидачівського району Львівської області</t>
  </si>
  <si>
    <t>Ініціативна група ЗДО</t>
  </si>
  <si>
    <t>Капітальний ремонт шатрового даху будівлі ДНЗ с. Мацошин Жовківського району Львівської області</t>
  </si>
  <si>
    <t>Ініціативна група ДНЗ с. Мацошин</t>
  </si>
  <si>
    <t>с Мацошин</t>
  </si>
  <si>
    <t>Капітальний ремонт системи опалення будівлі дошкільного навчального закладу по вул. Стадницькі, 30 с. Липник Жовківського району Львівської області</t>
  </si>
  <si>
    <t>Ініціативна група села Липник</t>
  </si>
  <si>
    <t>с Липники</t>
  </si>
  <si>
    <t>Капітальний ремонт системи опалення з використанням відновлювальних джерел енергії в приміщенні ДНЗ №2 по вул. Вокзальна,18, м. Рава-Руська Жовківського району Львівської області</t>
  </si>
  <si>
    <t>Ініціативна група ДНЗ №2</t>
  </si>
  <si>
    <t>Капітальний ремонт із заміною прорізів з впровадженням енергозберігаючих технологій ДНЗ по вул. І.Франка 3Б в с. Боянець Жовківського району Львівської області</t>
  </si>
  <si>
    <t>Ініціативна група мешканців села Боянець</t>
  </si>
  <si>
    <t>Ініціативна група ДНЗ №2 м. Рава-Руська</t>
  </si>
  <si>
    <t>Закупівля елементів (споруд) дитячого майданчика із подальшим його облаштуванням на території ДНЗ с. Бишків Жовківського району Львівської області</t>
  </si>
  <si>
    <t>с Бишків</t>
  </si>
  <si>
    <t>Реконструкція даху дошкільного навчального закладу «Берізка» по вул. Першотравневій, 101Б в с. Гійче Жовківського району Львівської області</t>
  </si>
  <si>
    <t>с Гійче</t>
  </si>
  <si>
    <t>Гійченська сільська рада Жовківського району Львівської області</t>
  </si>
  <si>
    <t>Капітальний ремонт частини вільних приміщень дошкільного закладу с.Великі Грибовичі з метою створення додаткової групи на 20 місць із провадженням енергозберігаючих заходів по вул. Стуса 1-а в с.Великі Грибовичі Жовківського району Львівської області</t>
  </si>
  <si>
    <t>Ініціативна група мешканців села Великі Грибовичі</t>
  </si>
  <si>
    <t>Модернізація матеріально-технічної бази дошкільно-навчального закладу с. Зіболки Жовківського району Львівської області</t>
  </si>
  <si>
    <t>Ініціативна група жителів села Зіболки</t>
  </si>
  <si>
    <t>Капітальний ремонт системи опалення будівлі дошкільного навчального закладу по вул. Шевченка 85а с. Замочок Жовківського району Львівської області</t>
  </si>
  <si>
    <t>Ініціативна група с.Замочок</t>
  </si>
  <si>
    <t>с Замочок</t>
  </si>
  <si>
    <t>Реконструкція (технічне переоснащення) системи опалення приміщення Замківського закладу дошкільної освіти по вул. Нова, 1 с. Замок Магерівської селищної ради Жовківського району Львівської області</t>
  </si>
  <si>
    <t>с Замок</t>
  </si>
  <si>
    <t>Капітальний ремонт фасаду з облаштуванням вертикальної гідроізоляції та відведенням води в ДНЗ «Пролісок» с. Гончарівка Золочівського району Львівської області</t>
  </si>
  <si>
    <t>Гончарівська сільська рада</t>
  </si>
  <si>
    <t>с Гончарівка</t>
  </si>
  <si>
    <t>Капітальний ремонт по заміні віконних блоків у ДНЗ №3 «Сонечко» в м. Золочеві Львівської області</t>
  </si>
  <si>
    <t>Ініціативна група ДНЗ №3 «Сонечко»</t>
  </si>
  <si>
    <t>м Золочів</t>
  </si>
  <si>
    <t>Капітальний ремонт будівлі дитячого садочку 
 с. Стрептів Кам’янка-Бузького району Львівської області</t>
  </si>
  <si>
    <t>Стрептівська сільська рада</t>
  </si>
  <si>
    <t>с Стрептів</t>
  </si>
  <si>
    <t>Капітальний ремонт приміщень ДНЗ№1 «Струмочок» в смт. Добротвір Кам’янка-Бузького району Львівської області</t>
  </si>
  <si>
    <t>Придбання ігрових майданчиків для новоствореного ДНЗ в с. Старий Добротвір Кам'янка-Бузького району Львівської області</t>
  </si>
  <si>
    <t>Реконструкція даху будівлі дошкільного навчального закладу «Зернятко» в с. Ременів, Кам’янка-Бузького району Львівської області</t>
  </si>
  <si>
    <t>Ременівська сільська рада</t>
  </si>
  <si>
    <t>с Ременів</t>
  </si>
  <si>
    <t>Капітальний ремонт (утеплення фасаду) ДНЗ в 
 с. Банюнин Камянка-Бузького району Львівської області</t>
  </si>
  <si>
    <t>Банюнинська сільська рада</t>
  </si>
  <si>
    <t>с Банюнин</t>
  </si>
  <si>
    <t>Реконструкція території ДНЗ «Вишенька» (ясла-садок) Жовтанецької сільської ради Кам’янка-Бузького району Львівської області</t>
  </si>
  <si>
    <t>Капітальний ремонт приміщення харчоблоку ДНЗ «Струмок» с. Березина Миколаївського району Львівської області</t>
  </si>
  <si>
    <t>с Березина</t>
  </si>
  <si>
    <t>Капітальний ремонт внутрішніх приміщень ДНЗ «Теремок» в м. Миколаїв Львівської області</t>
  </si>
  <si>
    <t>Ініціативна група ДНЗ Теремок</t>
  </si>
  <si>
    <t>Закупівля інвентарю для закладу дошкільної освіти ОЗ Судововишнянського НВК</t>
  </si>
  <si>
    <t>Капітальний ремонт коридорів та сходових кліток в ДНЗ «Сонечко» м.Бібрка Перемишлянського району Львівської області</t>
  </si>
  <si>
    <t>Ініціативна група ДНЗ «Сонечко»</t>
  </si>
  <si>
    <t>Капітальний ремонт будівлі із заміною даху ДНЗ с. Старе Село Пустомитівського району Львівської області</t>
  </si>
  <si>
    <t>ГО "Територія Вільних Людей"</t>
  </si>
  <si>
    <t>с Старе Село</t>
  </si>
  <si>
    <t>Придбання меблів та обладнання для ДНЗ 
 с. Семенівка Пустомитівського району Львівської області</t>
  </si>
  <si>
    <t>с Семенівка</t>
  </si>
  <si>
    <t>Капітальний ремонт з утепленням фасаду ДНЗ в с. Семенівка Пустомитівського району Львівської області</t>
  </si>
  <si>
    <t>Придбання обладнання та монтаж спортивно-ігрового комплексу для ДНЗ в с. Оброшино Пустомитівського району Львівської області</t>
  </si>
  <si>
    <t>с Оброшине</t>
  </si>
  <si>
    <t>Капітальний ремонт з утепленням фасаду ДНЗ в с.Оброшино Пустомитівського району Львівської області</t>
  </si>
  <si>
    <t>Капітальний ремонт фасаду з використанням енергозберігаючих технологій у ДНЗ с. Чижиків по вул Озерна 23, Пустомитівського району Львівської області</t>
  </si>
  <si>
    <t>Закупівля ігрового обладнання, оновлення ігрових майданчиків дошкільного навчального закладу села Вузлове Радехівського району Львівської області</t>
  </si>
  <si>
    <t>Ініціативна група "Усе найкраще - дітям"</t>
  </si>
  <si>
    <t>Капітальний ремонт будівлі ДНЗ с. Корчин по вулиці Музикальна, 1 в с. Корчин Радехівського району Львівської області. Заміна дверей</t>
  </si>
  <si>
    <t>ГО "Агенція розвитку Корчинської сільської ради"</t>
  </si>
  <si>
    <t>Придбання дитячого ігрового майданчика для дошкільного навчального закладу с. Станин Радехівського району Львівської області</t>
  </si>
  <si>
    <t>Громадська організація</t>
  </si>
  <si>
    <t>с Станин</t>
  </si>
  <si>
    <t>Придбання дитячого ігрового майданчика в закладі дошкільної освіти дитячого садка с. Хлопчиці за адресою: вул. Весела, 50, Самбірського району, Львівської області</t>
  </si>
  <si>
    <t>Ініціативна група с. Хлопчиці</t>
  </si>
  <si>
    <t>Придбання обладнання для дошкільного навчального закладу "Сонечко" в селі Ралівка Самбірського району Львівської області</t>
  </si>
  <si>
    <t>с Ралівка</t>
  </si>
  <si>
    <t>Закупівля обладнання для дитячого дошкільного закладу с. Бісковичі Самбірського району Львівської області</t>
  </si>
  <si>
    <t>Будівництво дитячого ігрового майданчика 
 с. Баранівці Самбірського району Львівської області</t>
  </si>
  <si>
    <t>Воле-Баранецька сільська рада</t>
  </si>
  <si>
    <t>с Баранівці</t>
  </si>
  <si>
    <t>Будівництво дитячого ігрового майданчика с. Берестяни Самбірського району Львівської області</t>
  </si>
  <si>
    <t>ГО «Агенство регіонального розвитку сіл Воле-Баранецької сільської ради»</t>
  </si>
  <si>
    <t>с Берестяни</t>
  </si>
  <si>
    <t>Будівництво дитячого ігрового майданчика с. Верхівці Самбірського району Львівської області</t>
  </si>
  <si>
    <t>с Верхівці</t>
  </si>
  <si>
    <t>Капітальний ремонт приміщення кухні у закладі дошкільної освіти «Ранок» на вул. Молодіжна, 7 смт.Дубляни Самбірського району Львівської області</t>
  </si>
  <si>
    <t>Дублянська селищна рада</t>
  </si>
  <si>
    <t>смт Дубляни</t>
  </si>
  <si>
    <t>Придбання та встановлення дитячого ігрового майданчика на території ДНЗ "Фіалка" с. Горбків Сокальського району Львівської області</t>
  </si>
  <si>
    <t>Поторицька сільська рада</t>
  </si>
  <si>
    <t>с Горбків</t>
  </si>
  <si>
    <t>Капітальний ремонт приміщення кухні (цех приготування їжі) в дитячому садочку с. Хлівчани Сокальського району Львівської області</t>
  </si>
  <si>
    <t>Хлівчанська сільська рада</t>
  </si>
  <si>
    <t>Придбання обладнання для облаштування дитячого ігрового майданчика в Забузькому ясла – садку Опільської сільської ради Сокальського району Львівської області</t>
  </si>
  <si>
    <t>Ініціативна група Забузького ясла-садка</t>
  </si>
  <si>
    <t>с Забужжя</t>
  </si>
  <si>
    <t>Придбання меблів для КЗДО (ясла-садка) №7 «Соколятко» Сокальської міської ради Львівської області</t>
  </si>
  <si>
    <t>Ініціативна група КЗДО №7</t>
  </si>
  <si>
    <t>Облаштування дитячого ігрового майданчика на території ДНЗ "Колосок" с. Поториця Сокальського району Львівської області, вул. Зелена 114</t>
  </si>
  <si>
    <t>Капітальний ремонт покрівлі Волсвинського ясла-садка в с. Волсвин Сокальського району Львівської області</t>
  </si>
  <si>
    <t>Придбання ігрового обладнання для облаштування дитячого майданчика ЗДО "Веселка" "Пристанського НВК" ЗЗСО І-ІІ ст. - ЗДО (дитячий садок)</t>
  </si>
  <si>
    <t>Великомостівська міська рада</t>
  </si>
  <si>
    <t>Придбання комп'ютерного та спортивного обладнання для Борівської філії Великомостівського ОЗЗСО І-ІІІ ст.НВК "ЗО І ступеня-ЗДО (дитячий садок )"</t>
  </si>
  <si>
    <t>Ініціативна група Великомостівського ОЗЗСО</t>
  </si>
  <si>
    <t>с Борове</t>
  </si>
  <si>
    <t>Капітальний ремонт господарських приміщень в ДНЗ «Дзвіночок» по вул. Л. Галицького, 31 в м. Старий Самбір Львівської області</t>
  </si>
  <si>
    <t>Старосамбірська міська рада</t>
  </si>
  <si>
    <t>Капітальний ремонт проводки електричної мережі в ДНЗ № 1 по вул. Героя України Богдана Сольчаника,7 в м. Старий Самбір Львівської області</t>
  </si>
  <si>
    <t>Капітальний ремонт дитячого садочка закладу загальної середньої освіти І-ІІІ ступенів - ліцею імені Владики Івана Хоми в м. Хирів Старосамбірського району Львівської області</t>
  </si>
  <si>
    <t>Ініціативна група ЗЗСО м.Хирів</t>
  </si>
  <si>
    <t>м Хирів</t>
  </si>
  <si>
    <t>Капітальний ремонт нежитлової будівлі ЗДО «Колосок» по вул. Костюшка,10 в смт. Нижанковичі Старосамбірського району Львівської області</t>
  </si>
  <si>
    <t>Нижанковицька селищна рада</t>
  </si>
  <si>
    <t>смт Нижанковичі</t>
  </si>
  <si>
    <t>Капітальний ремонт даху Підгірцівського дошкільного навчального закладу по вул. 24 Серпня, 1 в с. Підгірці Стрийського району Львівської області</t>
  </si>
  <si>
    <t>Ініціативна група с. Підгірці</t>
  </si>
  <si>
    <t>Придбання комп'ютерної техніки та мультимедійного обладнання для закладу дошкільної освіти (дитячого садка) «Джерельце» с. Стрілків Стрийського району</t>
  </si>
  <si>
    <t>с Стрілків</t>
  </si>
  <si>
    <t>Придбання обладнання та комп'ютерної техніки в Жулинському ЗДО Стрийського району</t>
  </si>
  <si>
    <t>с Жулин</t>
  </si>
  <si>
    <t>Закупівля меблів (дитячі ліжечка) для Голобутівського ДНЗ села Голобутів Стрийського району</t>
  </si>
  <si>
    <t>Ініціативна група Голобутівського ДНЗ</t>
  </si>
  <si>
    <t>с Голобутів</t>
  </si>
  <si>
    <t>Придбання обладнання (холодильника) у Подорожненському ЗДО по вул. 8 березня, 9 в с. Подорожне Стрийського району Львівської області</t>
  </si>
  <si>
    <t>Ініціативна група Подорожненського ЗДО</t>
  </si>
  <si>
    <t>с Подорожнє</t>
  </si>
  <si>
    <t>Придбання комп'ютерного обладнання для Дашавського ДНЗ "Теремок" по вулиці С. Бандери 15, Стрийського району, Львівської області"</t>
  </si>
  <si>
    <t>Капітальний ремонт фасаду дитячого садочка по вулиці Івана Франка 19 в с. Ланівка Стрийського району Львівської області</t>
  </si>
  <si>
    <t>Ініціативна група Ланівського ЗДО</t>
  </si>
  <si>
    <t>с Ланівка</t>
  </si>
  <si>
    <t>Придбання обладнання (теле- та аудіотехніки) для зміцнення матеріально-технічної бази Станківського ЗДО "Берізка" в с. Станків Стрийського району</t>
  </si>
  <si>
    <t>Ініціативна група Станківського ЗДО</t>
  </si>
  <si>
    <t>Облаштування котельні сучасним котлом для молодшої групи В.Дідушицького ЗДО по вулиці С. Бандери, 3 Стрийського району</t>
  </si>
  <si>
    <t>Ініціативна група В.Дідушицького ЗДО</t>
  </si>
  <si>
    <t>с Великі Дідушичі</t>
  </si>
  <si>
    <t>Придбання комп’ютерної техніки та обладнання в Лисовицький дошкільний навчальний заклад «Веселка» по вул. І Франка 35, с. Лисовичі, Стрийського району</t>
  </si>
  <si>
    <t>с Лисовичі</t>
  </si>
  <si>
    <t>Придбання дитячого майданчика для Довголуцького ДНЗ Стрийського району Львівської області</t>
  </si>
  <si>
    <t>с Довголука</t>
  </si>
  <si>
    <t>Придбання білірубінометра для Комунального некомерційного підприємства "Пологовий клінічний будинок №1 м. Львова" по вулиці Мечнікова, 8 в місті Львові</t>
  </si>
  <si>
    <t>Охорона здоров'я</t>
  </si>
  <si>
    <t>Ініціативна група КП</t>
  </si>
  <si>
    <t>Ініціативна група КНП</t>
  </si>
  <si>
    <t>Капітальний ремонт санвузлів поліклініки на вул.Куліша 41 «А» в м. Бориславі Львівської області</t>
  </si>
  <si>
    <t>Ініціативна група- працівники поліклініки лікарні</t>
  </si>
  <si>
    <t>Капітальний ремонт (заміна віконних та балконних блоків) у комунальному некомерційному підприємстві «Стебницька міська лікарня» Дрогобицької міської ради Львівської області</t>
  </si>
  <si>
    <t>Закупівля медичного обладнання для комунального некомерційного підприємства «Дрогобицької міської лікарні №5» Дрогобицької міської ради</t>
  </si>
  <si>
    <t>Ініціативна група КНП „Дрогобицька міська лікарня №5”</t>
  </si>
  <si>
    <t>Реконструкція (технічне переоснащення) автоматичної системи пожежної сигналізації та оповіщення чотирьохповерхового корпусу комунального некомерційного підприємства «Дрогобицька міська дитяча лікарня” Дрогобицької міської ради по вул. Шептицького, 11 в м. Дрогобичі Львівської області</t>
  </si>
  <si>
    <t>Ініціативна група КНП «Дрогобицька міська дитяча лікарня »</t>
  </si>
  <si>
    <t>Придбання медичного обладнання (операційна лампа) для ургентної операційної хірургічного корпусу Комунального некомерційного підприємства «Дрогобицька міська лікарня №1» Дрогобицької міської ради, вул. Шептицького 9, м. Дрогобич, Львівської області</t>
  </si>
  <si>
    <t>Ініціативна група КНП «Дрогобицької міської лікарні №1» ДМР.</t>
  </si>
  <si>
    <t>Закупівля медичного обладнання для комунального некомерційного підприємства «Дрогобицька міська лікарня №3» Дрогобицької міської ради</t>
  </si>
  <si>
    <t>Ініціативна група КНП „Дрогобицька міська лікарня №3”</t>
  </si>
  <si>
    <t>Капітальний ремонт приміщень операційного блоку гінекологічного відділення комунального некомерційного підприємства «Дрогобицький міський пологовий будинок» Дрогобицької міської ради</t>
  </si>
  <si>
    <t>Ініціативна група КНП «Дрогобицький міський пологовий будинок »</t>
  </si>
  <si>
    <t>Ініціативна група Дрогобицької міської лікарні №3</t>
  </si>
  <si>
    <t>Придбання обладнання для діагностичного відділення КНП СМР та СРР "Самбірської центральної районної лікарні"</t>
  </si>
  <si>
    <t>Самбірська міська рада</t>
  </si>
  <si>
    <t>Придбання медичного обладнання для хірургічного відділення КП Центральна міська лікарня Червоноградської міської Ради по вул.Івасюка,2 в м.Червоноград Львівської області</t>
  </si>
  <si>
    <t>Капітальний ремонт із заміною вікон та дверей на енергозберігаючі металопластикові в фельдшерсько-акушерському пункті с. Бордуляки КНП Бродівської ЦРЛ Львівської області</t>
  </si>
  <si>
    <t>с Бордуляки</t>
  </si>
  <si>
    <t>Капітальний ремонт із заміною вікон та дверей на енергозберігаючі металопластикові в фельдшерсько - акушерському пункті с. Пониква КНП Бродівської ЦРЛ Львівської області</t>
  </si>
  <si>
    <t>Ініціативна група КНП " Бродівська центральна районна лікарня"</t>
  </si>
  <si>
    <t>с Пониква</t>
  </si>
  <si>
    <t>Капітальний ремонт із заміною вікон та дверей на енергозберігаючі металопластикові в фельдшерсько- акушерському пункті с. Королівка КНП Бродівської ЦРЛ ЛЬвівської області</t>
  </si>
  <si>
    <t>с Королівка</t>
  </si>
  <si>
    <t>Придбання обладнання для утилізації органічних відходів для КНП Буська ЦРЛ</t>
  </si>
  <si>
    <t>Ініціативна група трудового колективу господарської частини</t>
  </si>
  <si>
    <t>м Буськ</t>
  </si>
  <si>
    <t>Реконструкція даху фельдшерсько-акушерського пункту в с.Переволочна Буського району Львівської області</t>
  </si>
  <si>
    <t>Переволочнянська сільська рада</t>
  </si>
  <si>
    <t>с Переволочна</t>
  </si>
  <si>
    <t>Капітальний ремонт амбулаторії в с. Задвір’я по вул. Героїв Небесної сотні, 3 Буського району Львівської області</t>
  </si>
  <si>
    <t>Ініціативна група с. Задвір'я</t>
  </si>
  <si>
    <t>с Задвір'я</t>
  </si>
  <si>
    <t>Закупівля обладнання для амбулаторії ЗПСМ 
 с. Топорів Буського району Львівської області</t>
  </si>
  <si>
    <t>с Топорів</t>
  </si>
  <si>
    <t>Закупівля обладнання для амбулаторії ЗПСМ 
 с. Задвір'я Буського району Львівської обалсті</t>
  </si>
  <si>
    <t>Капітальний ремонт хірургічного відділення Комунального некомерційного підприємства Буської районної ради "Буська центральна районна лікарня" в м. Буськ по вул. Львівська, 77 Буського району Львівської області (заміна дверних блоків)</t>
  </si>
  <si>
    <t>Ініціативна група хірургічного відділення КНП</t>
  </si>
  <si>
    <t>Капітальний ремонт приміщення терапевтичного відділення Підбузької районної лікарні КНП «Дрогобицька районна лікарня» Дрогобицької районної ради по вул.Ів.Франка, 32 в смт.Підбуж Дрогобицького району Львівської області</t>
  </si>
  <si>
    <t>Підбузька селищна рада</t>
  </si>
  <si>
    <t>смт Підбуж</t>
  </si>
  <si>
    <t>Придбання комп'ютерної техніки для КНП "Жидачівська центральна районна лікарня" Жидачівського району Львівської області</t>
  </si>
  <si>
    <t>Придбання обладнання та інвентарю для кухні КНП Журавнівська міська лікарня Жидачівського району Львівської області</t>
  </si>
  <si>
    <t>Ініціативна група смт. Журавна</t>
  </si>
  <si>
    <t>Придбання медичного обладнання для хірургічного та анестезіологічного відділень КНП Жовківська центральна районна лікарня</t>
  </si>
  <si>
    <t>Ініціативна група поліклінічного відділення КНП «Рава-Руська районна лікарня»</t>
  </si>
  <si>
    <t>Реконструкція приміщення ФАПу з впровадженням енергозберігаючих технологій в с. Пирятин Жовківського району Львівської області</t>
  </si>
  <si>
    <t>Ініціативна група КНП Жовківської районної ради</t>
  </si>
  <si>
    <t>с Пирятин</t>
  </si>
  <si>
    <t>Придбання медобладнання та меблів для фізіотерапевтичного кабінету КНП "Рава-Руська районна лікарня" в м. Рава-Руська Жовківського району Львівської області</t>
  </si>
  <si>
    <t>Ініціативна група м. Рава-Руська</t>
  </si>
  <si>
    <t>Реконструкція будинку сільської ради під лікарську амбулаторію по вул. Шкільній, 2 в с. Гійче Жовківського району Львівської області</t>
  </si>
  <si>
    <t>Впровадження енергозберігаючих заходів шляхом капітального ремонту даху та заміни вікон фельдшерсько-акушерського пункту у с. Бесіди Жовківського району Львівської області</t>
  </si>
  <si>
    <t>с Бесіди</t>
  </si>
  <si>
    <t>Капітальний ремонт приміщень Амбулаторії групової практики с. Сасів Золочівського району Львівської області</t>
  </si>
  <si>
    <t>Ініціативна група працівників Амбулаторії групової практики села Сасів</t>
  </si>
  <si>
    <t>Ініціативна група мешканців с.Поляни</t>
  </si>
  <si>
    <t>с Поляни</t>
  </si>
  <si>
    <t>Капітальний ремонт сходової в Поморянській дільничній лікарні в смт.Поморяни Золочівського району Львівської області</t>
  </si>
  <si>
    <t>Ініціативна група мешканців смт.Поморяни</t>
  </si>
  <si>
    <t>смт Поморяни</t>
  </si>
  <si>
    <t>Ініціативна група працівників КНП</t>
  </si>
  <si>
    <t>Капітальний ремонт денного стаціонару КНП «Золочівська ЦРЛ» центральна амбулаторія на вул. Пачовського,1 м. Золочів Золочівського району Львівської області</t>
  </si>
  <si>
    <t>Ініціативна група працівників КНП "Золочівська ЦРЛ"</t>
  </si>
  <si>
    <t>Реконструкція пункту здоров'я с. Плугів Золочівського району Львівської області</t>
  </si>
  <si>
    <t>Підлипецька сільська рада</t>
  </si>
  <si>
    <t>с Плугів</t>
  </si>
  <si>
    <t>Реконструкція пункту здоров'я с. Струтин Золочівського району Львівської області</t>
  </si>
  <si>
    <t>Струтинська сільська рада</t>
  </si>
  <si>
    <t>с Струтин</t>
  </si>
  <si>
    <t>Ініціативна група працівників жіночої консультації КНП «Золочівська ЦРЛ»</t>
  </si>
  <si>
    <t>Придбання інвентарю та обладнання для клініко-діагностичної лабораторії Кам'янка-Бузької ЦРЛ по вул. Героїв Небесної Сотні 29 а в м. Кам'янка-Бузька Львівської області</t>
  </si>
  <si>
    <t>Капітальний ремонт покрівлі КНП Добротвірська міська лікарня Львівської області Кам'янка-Бузького району в смт. Добротвір по вул. Шевченка, 10</t>
  </si>
  <si>
    <t>Капітальний ремонт приміщень клініко-діагностичної лабораторії Кам’янка-Бузької ЦРЛ по вул. Героїв Небесної Сотні 29 а в м. Кам’янка-Бузька Львівської області</t>
  </si>
  <si>
    <t>Ініціативна група ЦРЛ</t>
  </si>
  <si>
    <t>Капітальний ремонт окремих приміщень Народного дому під розміщення ФАПу в с. Дернів Кам’янка-Бузького району Львівської області</t>
  </si>
  <si>
    <t>Дернівська сільська рада</t>
  </si>
  <si>
    <t>Капітальний ремонт ФАП в с. Убині Кам’янка-Бузького району Львівської області</t>
  </si>
  <si>
    <t>Убинівська сільська рада</t>
  </si>
  <si>
    <t>с Убині</t>
  </si>
  <si>
    <t>Капітальний ремонт приміщень ФАПу в 
 с. Колоденці Кам’янка-Бузького району Львівської області</t>
  </si>
  <si>
    <t>с Колоденці</t>
  </si>
  <si>
    <t>Капітальний ремонт покрівлі ЦПМСД в м. Кам'янка-Бузька, вул. Шевченка, 6 Львівської області</t>
  </si>
  <si>
    <t>Капітальний ремонт приміщення пологового будинку КНП «МЦРЛ» в м. Миколаїв Львівської області</t>
  </si>
  <si>
    <t>Ініціативна група пологового віділення КНП "МЦРЛ"</t>
  </si>
  <si>
    <t>Закупівля обладнання та діагностичних систем для амбулаторії ЗП/СМ с. Пісочна КНП ЦПМСД Розвадівської сільської ради</t>
  </si>
  <si>
    <t>Ініціативна група працівників некомерційного підприємства</t>
  </si>
  <si>
    <t>Придбання обладнання для лабораторії в АЗПСМ с. Демня Миколаївського району Львівської області</t>
  </si>
  <si>
    <t>с Демня</t>
  </si>
  <si>
    <t>Закупівля медичного обладнання для реанімаційного відділення Мостиської КЦРЛ</t>
  </si>
  <si>
    <t>Капітальний ремонт амбулаторії ЗПСМ с.Золотковичі Мостиського району Львівської області</t>
  </si>
  <si>
    <t>Ініціативна група с.Золотковичі</t>
  </si>
  <si>
    <t>с Золотковичі</t>
  </si>
  <si>
    <t>Капітальний ремонт приміщення рентген кабінету Мостиської КЦРЛ в м. Мостиська Мостиського району Львівської області</t>
  </si>
  <si>
    <t>Ініціативна група м. Мостиська</t>
  </si>
  <si>
    <t>Капітальний ремонт фельдшерсько-акушерського пункту в с.Буховичі Мостиського району Львівської області</t>
  </si>
  <si>
    <t>Ініціативна група с.Буховичі</t>
  </si>
  <si>
    <t>с Буховичі</t>
  </si>
  <si>
    <t>Придбання медичного обладнання для амбулаторії ЗПСМ в м. Бібрка Перемишлянського району Львівської області</t>
  </si>
  <si>
    <t>Ініціативна група амбулаторії ЦПСМ</t>
  </si>
  <si>
    <t>Капітальний ремонт фельдшерсько – акушерського пункту по вул. Гайовій, 1 в с. Під'ярків Перемишлянського району Львівської області. Заміна дахового покриття і ремонт фасаду</t>
  </si>
  <si>
    <t>с Під'ярків</t>
  </si>
  <si>
    <t>Придбання лазерного універсального апарату «Ліка-Хірург» для Щирецької міської лікарні</t>
  </si>
  <si>
    <t>Ініціативна група медичних працівників</t>
  </si>
  <si>
    <t>Закупівля медичного діагностичного обладнання для АЗПСМ с. Борщовичі Пустомитівського району Львівської області</t>
  </si>
  <si>
    <t>Борщовицька сільська рада</t>
  </si>
  <si>
    <t>Закупівля лабораторного обладнання для Сокільницької лікарської амбулаторії загальної практики сімейної медицини</t>
  </si>
  <si>
    <t>Сокільницька сільська</t>
  </si>
  <si>
    <t>Придбання ігрових атракціонів для дитячого ігрового майданчика в ДНЗ № 17 "Пролісок" на вул. Дрогобицькій 495 в м. Бориславі Львівської області</t>
  </si>
  <si>
    <t>Капітальний ремонт гідроізоляції, водовідведення та відмостки амбулаторії загальної практики сімейної медицини в с. Липники Пустомитівського району Львівської області</t>
  </si>
  <si>
    <t>Придбання медичного обладнання для Нововитківської сільської лікарської амбулаторії загальної практики сімейної медицини Радехівського району Львівської області</t>
  </si>
  <si>
    <t>Капітальний ремонт амбулаторії загальної практики сімейної медицини с. Корчин Радехівського району Львівської області</t>
  </si>
  <si>
    <t>Придбання апарату екстракорпоральної ударно-хвильової терапії для комунального некомерційного підприємства "Лопатинська районна лікарня" Радехівської районної ради Львівської області</t>
  </si>
  <si>
    <t>Капітальний ремонт пологового відділення КНП Радехівська ЦРЛ по вулиці Львівська, 8 в м. Радехові Львівської області. Заміна дверей</t>
  </si>
  <si>
    <t>м Радехів</t>
  </si>
  <si>
    <t>Реконструкція паливної II етап Самбірській районній лікарні «Хоспіс» с. Сіде Самбірського району Львівської області</t>
  </si>
  <si>
    <t>Ініціативна група Самбірської районної лікарні</t>
  </si>
  <si>
    <t>с Сіде</t>
  </si>
  <si>
    <t>Реконструкція приміщення амбулаторії загальної практики сімейної медицини в селі Ралівка Самбірського району Львівської області</t>
  </si>
  <si>
    <t>Капітальний ремонт фасаду фельдшерсько-акушерського пункту в с. Залужани по вул. Шевченка, 7 Самбірського району Львівської області</t>
  </si>
  <si>
    <t>с Залужани</t>
  </si>
  <si>
    <t>Забезпечення матеріально-технічної спроможності КНП «Дублянська АЗПСМ» в смт. Дубляни Самбірського району Львівської області (придбання обладнання)</t>
  </si>
  <si>
    <t>Ініціативна група амбулаторії</t>
  </si>
  <si>
    <t>Капітальний ремонт кабінетів лікарів відділень комунального закладу Сколівської районної ради Сколівська центральна районна лікарня</t>
  </si>
  <si>
    <t>Ініціативна група КЗ «Сколівська центральна районна лікарня»</t>
  </si>
  <si>
    <t>Капітальний ремонт приміщення пологового відділення КНП Сокальська ЦРЛ м. Сокаль Львівської області</t>
  </si>
  <si>
    <t>Капітальний ремонт приміщення наркологічного відділення КНП "Сокальська ЦРЛ"</t>
  </si>
  <si>
    <t>Капітальний ремонт гінекологічного відділення Сокальської ЦРЛ по вул. Я.Мудрого, 26 в м. Сокаль Львівської області</t>
  </si>
  <si>
    <t>Капітальний ремонт приміщення кардіологічного відділення КНП "Сокальська ЦРЛ" м. Сокаль Львівської області</t>
  </si>
  <si>
    <t>Капітальний ремонт приміщень терапевтичного відділу КНП Сокальська ЦРЛ м. Сокаль Львівської області</t>
  </si>
  <si>
    <t>Капітальний ремонт операційного відділення КНП "Сокальська ЦРЛ" в м. Сокаль Львівської області</t>
  </si>
  <si>
    <t>Ініціативна група КНП "Сокальська ЦРЛ"</t>
  </si>
  <si>
    <t>Капітальний ремонт (заміна вікон) Савчинської амбулаторії загальної сімейної медицини Сокальського району, Львівської області</t>
  </si>
  <si>
    <t>Ініціативна група амбулаторії с. Савчин</t>
  </si>
  <si>
    <t>с Савчин</t>
  </si>
  <si>
    <t>Капітальний ремонт будівлі "Амбулаторія загальної практики сімейної медицини м. Старий Самбір, КПН СРР "Старосамбірський ЦПМД" за адресою: вул. Лева Галицького № 86 / 22, м. Старий Самбір Старосамбірського району Львівської області</t>
  </si>
  <si>
    <t>Ініціативна група КПН СРР</t>
  </si>
  <si>
    <t>Капітальний ремонт поліклінічного відділення Хирівської міської лікарні Блаженних Олімпії і Лаврентії по вул. В.Івасюка, 7 в м. Хирів Старосамбірського району Львівської області</t>
  </si>
  <si>
    <t>Ініціативна група поліклінічного відділення</t>
  </si>
  <si>
    <t>Придбання комп’ютерного обладнання для відділень КНП СРР «Добромильська районна лікарня» та впровадження єдиного електронного реєстру пацієнтів Старосамбірського району</t>
  </si>
  <si>
    <t>Ініціативна група КНП СРР «Добромильська РЛ»</t>
  </si>
  <si>
    <t>м Добромиль</t>
  </si>
  <si>
    <t>Капітальний ремонт будівлі "Амбулаторія загальної практики сімейної медицини с. Стрілки, КНП СРР "Старосамбірський ЦПМД" за адресою: вул. Шевченка № 8А, с. Стрілки, Старосамбірського району Львівської області</t>
  </si>
  <si>
    <t>Ініціативна група КНП СРР</t>
  </si>
  <si>
    <t>Компютеризація кабінетів поліклінічного відділення Старосамбірської ЦРЛ та впровадження єдиного електронного реєстру пацієнтів Старосамбірського району</t>
  </si>
  <si>
    <t>Ініціативна група КЗ СРР</t>
  </si>
  <si>
    <t>Капітальний ремонт будівлі неврологічного відділення Старосамбірської ЦРЛ по вул. Галана, 10 в смт.Стара Сіль Старосамбірського району Львіівської області</t>
  </si>
  <si>
    <t>смт Стара Сіль</t>
  </si>
  <si>
    <t>Капітальний ремонт будівлі комунального некомерційного підприємства Новоміської сільської ради «Амбулаторія загальної практики сімейної медицини» по вул. Центральна,47 
 с. Нове Місто Старосамбірського району Львівської області</t>
  </si>
  <si>
    <t>Реконструкція частини приміщення (санвузол) сільської ради під амбулаторію с.Мохнате Турківського району Львівської області</t>
  </si>
  <si>
    <t>Ініціативна група мешканців сіл Матків та Мохнате</t>
  </si>
  <si>
    <t>с Мохнате</t>
  </si>
  <si>
    <t>Придбання автоматичного гематологічного аналізатора для Комунального некомерційного підприємства «Боринська районна лікарня» Турківської районної ради Турківського району Львівської області</t>
  </si>
  <si>
    <t>ГО "Медичне об'єднання"</t>
  </si>
  <si>
    <t>смт Бориня</t>
  </si>
  <si>
    <t>Капітальний ремонт лікарської амбулаторії в 
 с. Вовче Турківського району,Львівської області</t>
  </si>
  <si>
    <t>Капітальний ремонт Ясеницької сільської лікарської амбулаторії Турківського району Львівської області</t>
  </si>
  <si>
    <t>Реконструкція системи вентиляції в терапевтичному та дитячому відділеннях КНП ЯРР ЛО "ЯЦРЛ" Яворівського району Львівської області</t>
  </si>
  <si>
    <t>Ініціативна група медичних працівників КНП ЯРР ЛО</t>
  </si>
  <si>
    <t>м Яворів</t>
  </si>
  <si>
    <t>Закупівля медичного обладнання та інвентарю для травматологічного відділення Комунального закладу «Судововишнянська комунальна міська лікарня» Судововишнянської міської ради Львівської області</t>
  </si>
  <si>
    <t>Ініціативна група міста Судова Вишня</t>
  </si>
  <si>
    <t>Капітальний ремонт приміщень бібліотеки-філіалу № 28 для дорослих по вул. Незалежності України, 31 в смт. Брюховичі Львівської області</t>
  </si>
  <si>
    <t>Культура</t>
  </si>
  <si>
    <t>Капітальний ремонт абонементного відділу центральної міської бібліотеки Бориславської МЦБС по вул. Шевченка № 20 в м. Бориславі Львівської області</t>
  </si>
  <si>
    <t>Ініціативна група «Бібліотеки Борислава»</t>
  </si>
  <si>
    <t>Придбання обладнання для бібліотеки-філії № 5 для дітей Бориславської МЦБС по вул. Коваліва № 32 в м. Бориславі Львівської області</t>
  </si>
  <si>
    <t>Ініціативна група «Бібліотека третього тисячоліття»</t>
  </si>
  <si>
    <t>Капітальний ремонт в частині заміни дверей приміщень дитячої школи мистецтв м. Бориславі Львівської області</t>
  </si>
  <si>
    <t>Ініціативна група Бориславської дитячої школи мистецтв</t>
  </si>
  <si>
    <t>Влаштування безбар’єрного доступу для маломобільних груп населення до приміщень Народного дому "Просвіта" №1 по вул. Дрогобицькій 439 в м. Бориславі (реконструкція)</t>
  </si>
  <si>
    <t>Орган самоорганізації населення - квартальний комітет «Губичі»</t>
  </si>
  <si>
    <t>Реконструкція даху над приміщенням танцювального залу Стебницького Народного дому відділу культури та мистецтв виконавчих органів Дрогобицької міської ради</t>
  </si>
  <si>
    <t>Придбання музичних інструментів та комплектуючих для Дрогобицької дитячої музичної школи № 2</t>
  </si>
  <si>
    <t>Ініціативна група музичної школи 2</t>
  </si>
  <si>
    <t>Придбання акустичного обладнання для аматорського колективу циркового мистецтва"Вікторія" Стебницького Народного дому відділу культури та мистецтв виконавчих органів Дрогобицької міської ради</t>
  </si>
  <si>
    <t>Капітальний ремонт нежитлового приміщення музею «Дрогобиччина» у м. Дрогобичі по вул. Січових Стрільців, 16</t>
  </si>
  <si>
    <t>Ініціативна група музею</t>
  </si>
  <si>
    <t>Капітальний ремонт системи опалення у Стебницькій дитячій музичній школі на вул. Січових Стрільців 1/1 м. Стебник, Львівської області</t>
  </si>
  <si>
    <t>Ініціативна група музичної школи</t>
  </si>
  <si>
    <t>Монтаж та налагодження охоронно-пожежної сигналізації в будівлі Дрогобицької дитячої художньої школи на вул. Лесі Українки, 37(капітальний ремонт)</t>
  </si>
  <si>
    <t>Ініціативна група Дрогобицької дитячої художньої школи</t>
  </si>
  <si>
    <t>Капітальний ремонт фасаду Народного дому с. Суховоля Бродівського району Львівської області</t>
  </si>
  <si>
    <t>Суховільська сільська рада</t>
  </si>
  <si>
    <t>Капітальний ремонт приміщення Народного дому с. Ясенів Бродівського району</t>
  </si>
  <si>
    <t>Ясенівська сільська рада</t>
  </si>
  <si>
    <t>Капітальний ремонт із заміною віконних блоків в приміщенні Народного дому в м.Броди Львівської області</t>
  </si>
  <si>
    <t>Ініціативна група Народного дому</t>
  </si>
  <si>
    <t>Придбання обладнання (електричне піаніно - 2 штуки) для дитячої музичної школи в м. Буськ Львівської області</t>
  </si>
  <si>
    <t>Ініціативна група Буської дитячої музичної школи</t>
  </si>
  <si>
    <t>Придбання технічного обладнання для НД с.Ріпнів Буського району</t>
  </si>
  <si>
    <t>Ініціативна група громади села</t>
  </si>
  <si>
    <t>с Ріпнів</t>
  </si>
  <si>
    <t>Придбання одягу сцени для Народного дому 
 с. Ракобовти Буського району Львівської області</t>
  </si>
  <si>
    <t>Ініціативна група Ракобовтівського НД</t>
  </si>
  <si>
    <t>с Ракобовти</t>
  </si>
  <si>
    <t>Придбання обладнання (мікрофони для хору) для Буського районного Народного дому в  м. Буськ Львівської області</t>
  </si>
  <si>
    <t>Ініціативна група колективу Буського РНД</t>
  </si>
  <si>
    <t>Придбання музичного обладнання для Народного дому с. Чаниж Буського району Львівської області</t>
  </si>
  <si>
    <t>Ініціативна група с. Чаниж</t>
  </si>
  <si>
    <t>с Чаниж</t>
  </si>
  <si>
    <t>Закупівля звукового обладнання для Народного дому с. Тучапи Городоцького району Львівської області</t>
  </si>
  <si>
    <t>Ініціативна група с. Тучапи</t>
  </si>
  <si>
    <t>с Тучапи</t>
  </si>
  <si>
    <t>Відділ культури Городоцької РДА</t>
  </si>
  <si>
    <t>Реконструкція Народного дому в с. Дроздовичі Городоцького району Львівської області</t>
  </si>
  <si>
    <t>Галичанівська сільська рада</t>
  </si>
  <si>
    <t>с Дроздовичі</t>
  </si>
  <si>
    <t>Капітальний ремонт Народного дому в с. Березець, Городоцького району Львівської області</t>
  </si>
  <si>
    <t>Відділ культури</t>
  </si>
  <si>
    <t>Реконструкція Народного дому в с. Братковичі по вул. Шкільна,15 Городоцького району Львівської області</t>
  </si>
  <si>
    <t>Братковицька сільська рада</t>
  </si>
  <si>
    <t>с Братковичі</t>
  </si>
  <si>
    <t>Капітальний ремонт Народного дому в с.Речичани Городоцького району Львівської області</t>
  </si>
  <si>
    <t>Ініціативна група с.Речичани</t>
  </si>
  <si>
    <t>с Речичани</t>
  </si>
  <si>
    <t>Капітальний ремонт Народного дому в с. Путятичі Городоцького району Львівської області</t>
  </si>
  <si>
    <t>с Путятичі</t>
  </si>
  <si>
    <t>Закупівля театральних крісел для районного Народного дому м. Городок Городоцький район Львівська область</t>
  </si>
  <si>
    <t>Придбання обладнання та інвентаря для Народного дому села Медвежа Дрогобицького району</t>
  </si>
  <si>
    <t>Медвежанська сільська рада</t>
  </si>
  <si>
    <t>Капітальний ремонт покрівлі Народного дому на вул. Залізнична, 2 в с. Верхні Гаї Дрогобицького району Львівської області</t>
  </si>
  <si>
    <t>Сільська рада</t>
  </si>
  <si>
    <t>с Верхні Гаї</t>
  </si>
  <si>
    <t>Капітальний ремонт приміщень Народного дому (із заміною дерев'яних вікон і дверей на металопластикові із застосуванням енергозберігаючих технологій) в с.Болехівці Дрогобицького району Львівської області</t>
  </si>
  <si>
    <t>Болехівська сільська рада</t>
  </si>
  <si>
    <t>с Болехівці</t>
  </si>
  <si>
    <t>Придбання обладнання (звукопідсилювальної апаратури) для Дрогобицького районного народного дому Львівської області</t>
  </si>
  <si>
    <t>ВІдділ культури і туризму</t>
  </si>
  <si>
    <t>Капітальний ремонт приміщення Народного дому с. Ролів Дрогобицького району Львівської області</t>
  </si>
  <si>
    <t>Ролівська сільська рада</t>
  </si>
  <si>
    <t>с Ролів</t>
  </si>
  <si>
    <t>Капітальний ремонт народного дому с Уріж Дрогобицького району Львівської області</t>
  </si>
  <si>
    <t>Відділ культури і туризму Дрогобицької РДА</t>
  </si>
  <si>
    <t>Капітальний ремонт фасаду Народного дому с. Мальованка Городоцького району Львівської області</t>
  </si>
  <si>
    <t>Ініціативна група Народного дому с. Мальованка</t>
  </si>
  <si>
    <t>с Мальованка</t>
  </si>
  <si>
    <t>Капітальний ремонт приміщень Народного дому с. Косівець Городоцького району Львівської області</t>
  </si>
  <si>
    <t>Ініціативна група с. Косівець</t>
  </si>
  <si>
    <t>с Косівець</t>
  </si>
  <si>
    <t>Капітальний ремонт Народного дому в с. Рівне Дрогобицького району Львівської області</t>
  </si>
  <si>
    <t>с Рівне</t>
  </si>
  <si>
    <t>Капітальний ремонт підлоги Народного дому с. Летня Дрогобицького району Львівської області</t>
  </si>
  <si>
    <t>Капітальний ремонт по встановленню вікон та дверей у Народному домі с. Протеси Жидачівського району Львівської області</t>
  </si>
  <si>
    <t>Монастирецька сільська рада</t>
  </si>
  <si>
    <t>с Протеси</t>
  </si>
  <si>
    <t>Придбання мультимедійного та комп'ютерного обладнання в Народний дім с. Нове Село Облазницької сільської ради Жидачівського району Львівської області</t>
  </si>
  <si>
    <t>Облазницька сільська рада</t>
  </si>
  <si>
    <t>Капітальний ремонт шатрового даху Народного дому «Просвіта» в с. Межиріччя Жидачівського району Львівської області</t>
  </si>
  <si>
    <t>Ініціативна група с Межиріччя</t>
  </si>
  <si>
    <t>с Межиріччя</t>
  </si>
  <si>
    <t>Капітальний ремонт фасаду Народного дому в с. Дем’янка Лісна Жидачівського району Львівської області</t>
  </si>
  <si>
    <t>Ініціативна група с Дем\'янка-Лісна</t>
  </si>
  <si>
    <t>с Дем'янка-Лісна</t>
  </si>
  <si>
    <t>Капітальний ремонт покрівлі в корпусі №1 Жидачівської дитячої музичної школи Жидачівського району Львівської області</t>
  </si>
  <si>
    <t>Ініціативна група Жидачівської дитячої музичної школи</t>
  </si>
  <si>
    <t>Капітальний ремонт шатрового даху Народного дому «Просвіта» в с. Лисків Жидачівського району Львівської області</t>
  </si>
  <si>
    <t>Ініціативна група с Лисків</t>
  </si>
  <si>
    <t>с Лисків</t>
  </si>
  <si>
    <t>Капітальний ремонт фасаду народного дому в селі Кологори Жидачівського району Львівської області</t>
  </si>
  <si>
    <t>Соколівська сільська рада</t>
  </si>
  <si>
    <t>с Кологори</t>
  </si>
  <si>
    <t>Капітальний ремонт частини Народного дому в с. Новому Селі Облазницької сільської ради Жидачівського району Львівської області з улаштуванням кімнати для настільних ігор</t>
  </si>
  <si>
    <t>Придбання технічного звукового обладнання та музичних інструментів для покращення навчального процесу у Гніздичівській дитячій музичній школі</t>
  </si>
  <si>
    <t>Ініціативна група Гніздичівської дитячої музичної школи</t>
  </si>
  <si>
    <t>Придбання обладнання та інвентарю для покращення матеріальної бази філії с. Руда Центру культури і дозвілля Гніздичівської ОТГ</t>
  </si>
  <si>
    <t>Ініціативна група Центру культури та дозвілля</t>
  </si>
  <si>
    <t>с Руда</t>
  </si>
  <si>
    <t>Капітальний ремонт даху філії с. Лівчиці Центру культури і дозвілля Гніздичівської селищної ради; Жидачівського району Львівської області</t>
  </si>
  <si>
    <t>Ініціативна група Центру культури і дозвілля</t>
  </si>
  <si>
    <t>с Лівчиці</t>
  </si>
  <si>
    <t>Капітальний ремонт Народного дому в селі Вибранівка Жидачівськогорайону Львівської області</t>
  </si>
  <si>
    <t>Ініціативна група с. Вибранівка</t>
  </si>
  <si>
    <t>с Вибранівка</t>
  </si>
  <si>
    <t>Капітальний ремонт покрівлі Народного дому в с. Чижичі Жидачівського району, Львівської області</t>
  </si>
  <si>
    <t>Ініціативна група с. Чижичі</t>
  </si>
  <si>
    <t>с Чижичі</t>
  </si>
  <si>
    <t>Придбання обладнання та інвентаря для народного дому с. Бишків Жовківського району Львівської області з метою створення комфортних та сучасних умов надання культурно-мистецьких послуг населенню</t>
  </si>
  <si>
    <t>Відділ культури і туризму Жовківської РДА</t>
  </si>
  <si>
    <t>Реконструкція (технічне переоснащення інженерних мереж, проведення внутрішніх оздоблювальних робіт) будівлі Народного дому с.Воля-Гомулецька вул.Зелена, 16 Жовківського району Львівської області</t>
  </si>
  <si>
    <t>Ініціативна група "Воля за зміни"</t>
  </si>
  <si>
    <t>с Воля-Гомулецька</t>
  </si>
  <si>
    <t>Реконструкція будівлі з впровадженням енергозберігаючих технологій Народного дому по вул. Смеречанського, 73 в с. Гряда Жовківського району Львівської області</t>
  </si>
  <si>
    <t>Грядівська сільська рада</t>
  </si>
  <si>
    <t>Придбання одягу сцени, крісел та мультимедійного обладнання для Народного дому с.Зашків Жовківського району Львівської області</t>
  </si>
  <si>
    <t>с Зашків</t>
  </si>
  <si>
    <t>Придбання музичного озвучення із забезпеченням світлоефектів та лазерних приладів для забезпечення молодіжних дискотек та концертів для Народного дому с. Пили Жовківського району Львівської області</t>
  </si>
  <si>
    <t>Ініціативна група НД с. Пили</t>
  </si>
  <si>
    <t>с Пили</t>
  </si>
  <si>
    <t>Капітальний ремонт системи опалення будівлі Народного дому с. Костеїв Жовківського району Львівської області</t>
  </si>
  <si>
    <t>с Костеїв</t>
  </si>
  <si>
    <t>Капітальний ремонт шатрового даху та заміна віконних і дверних про-різів з впровадженням енергозберігаючих технологій Народного дому с. Крехів Жовківського району Львівської області</t>
  </si>
  <si>
    <t>с Крехів</t>
  </si>
  <si>
    <t>Реконструкція системи опалення будинку Народного дому с. Гійче по вул. Шкільній, 3 Жовківського району Львівської області</t>
  </si>
  <si>
    <t>Ініціативна група Народного дому с. Гійче</t>
  </si>
  <si>
    <t>Капітальний ремонт існуючої, недіючої школи під Центр Народного гончарства та зеленого туризму в селі Гавареччина Золочівського району Львівської області</t>
  </si>
  <si>
    <t>Відділ культури та туризму райдержадміністрації</t>
  </si>
  <si>
    <t>с Гавареччина</t>
  </si>
  <si>
    <t>Капітальний ремонт санвузлів Золочівської музичної школи в м. Золочів Львівської області</t>
  </si>
  <si>
    <t>Ініціативна група викладачів та батьків</t>
  </si>
  <si>
    <t>Придбання цифрового фортепіано традиційного для Глинянської дитячої музичної школи Золочівського району Львівської області</t>
  </si>
  <si>
    <t>Ініціативна група Глинянської музичної школи</t>
  </si>
  <si>
    <t>м Глиняни</t>
  </si>
  <si>
    <t>Реконструкція народного дому в с.Почапи Золочівського району Львівської області</t>
  </si>
  <si>
    <t>Почапівська сільська рада</t>
  </si>
  <si>
    <t>с Почапи</t>
  </si>
  <si>
    <t>Реконструкція Народного дому з заміною вікон та дверей в с. Бібщани Золочівського району Львівської області</t>
  </si>
  <si>
    <t>Бібщанська сільська рада</t>
  </si>
  <si>
    <t>с Бібщани</t>
  </si>
  <si>
    <t>Капітальний ремонт приміщення Народного дому в с. Ремезівці Золочівського району Львівської області</t>
  </si>
  <si>
    <t>Ремезівцівська сільська рада</t>
  </si>
  <si>
    <t>с Ремезівці</t>
  </si>
  <si>
    <t>Реконструкція приміщень Народного дому с. Красносільці Золочівського району Львівської області</t>
  </si>
  <si>
    <t>Полянська сільська рада</t>
  </si>
  <si>
    <t>с Красносільці</t>
  </si>
  <si>
    <t>Капітальний ремонт класних кімнат другого поверху Глинянської дитячої музичної школи Золочівського району Львівської області</t>
  </si>
  <si>
    <t>Капітальний ремонт Народного дому с. Сасів Золочівського району Львівської області</t>
  </si>
  <si>
    <t>Сасівська сільська рада</t>
  </si>
  <si>
    <t>Реконструкція Народного дому в с. Майдан-Гологірський Золочівського району Львівської області</t>
  </si>
  <si>
    <t>Гологірська сільська рада</t>
  </si>
  <si>
    <t>с Майдан-Гологірський</t>
  </si>
  <si>
    <t>Реконструкція Народного дому с. Жуків Золочівського району Львівської області</t>
  </si>
  <si>
    <t>Жуківська сільська рада</t>
  </si>
  <si>
    <t>с Жуків</t>
  </si>
  <si>
    <t>Реконструкція приміщень Народного дому в с.Підгір'я Золочівського району</t>
  </si>
  <si>
    <t>с Підгір'я</t>
  </si>
  <si>
    <t>Придбання інвентарю та обладнання для класу акторської майстерності музичної школи в смт. Добротвір Кам'янка-Бузького району Львівської області</t>
  </si>
  <si>
    <t>Капітальний ремонт внутрішніх приміщень Народного Дому в с. Старий Добротвір Кам’янка-Бузького району Львівської області</t>
  </si>
  <si>
    <t>Капітальний ремонт Новояричівської дитячої музичної школи по вул. Коротка, 2 в смт. Новий Яричів Кам’янка-Бузького району Львівської області</t>
  </si>
  <si>
    <t>Ініціативна група смт. Новий Яричів</t>
  </si>
  <si>
    <t>смт Новий Яричів</t>
  </si>
  <si>
    <t>Капітальний ремонт фасаду Народного дому в с. Незнанів Кам’янка-Бузького району Львівської області</t>
  </si>
  <si>
    <t>Капітальний ремонт покрівлі народного дому в с. Сілець Кам’янка-Бузького району Львівської області</t>
  </si>
  <si>
    <t>ГО "Кам’янка-Бузька Агенція розвитку малого та середнього бізнесу"</t>
  </si>
  <si>
    <t>с Сілець</t>
  </si>
  <si>
    <t>Капітальний ремонт огорожі народного дому в с. Полонична Кам'янка-Бузького району Львівської області</t>
  </si>
  <si>
    <t>Утеплення фасаду народного дому з благоустроєм території в с. Спас Кам’янка -Бузького району Львівської області</t>
  </si>
  <si>
    <t>с Спас</t>
  </si>
  <si>
    <t>Будівництво модульної котельні музичної школи в м.Кам’янка-Бузька, вул.Я.Мудрого, 8 Кам’янка-Бузького району Львівської області</t>
  </si>
  <si>
    <t>Капітальний ремонт (утеплення фасаду) Народного дому с. Тадані, Кам’янка-Бузького району Львівської області</t>
  </si>
  <si>
    <t>с Тадані</t>
  </si>
  <si>
    <t>Придбання обладнання та інвентарю для Народного дому в смт.Розділ Миколаївського району Львівської області</t>
  </si>
  <si>
    <t>Роздільська селищна рада</t>
  </si>
  <si>
    <t>Капітальний ремонт з утепленням дворового фасаду Народного Дому с. Держів Миколаївського району Львівської області</t>
  </si>
  <si>
    <t>Держівська сільська рада</t>
  </si>
  <si>
    <t>с Держів</t>
  </si>
  <si>
    <t>Капітальний ремонт приміщення актового залу Народного дому с. Київець Миколаївського району Львівської області</t>
  </si>
  <si>
    <t>Київецька сільська рада</t>
  </si>
  <si>
    <t>Капітальний ремонт покрівлі бібліотеки с. Устя Миколаївського району Львівської області</t>
  </si>
  <si>
    <t>Відділ культури Миколаївської РДА</t>
  </si>
  <si>
    <t>с Устя</t>
  </si>
  <si>
    <t>Капітальний ремонт із утепленням приміщення Народного дому с. Велика Горожанна Миколаївського району Львівської області</t>
  </si>
  <si>
    <t>Великогорожаннівська сільська рада</t>
  </si>
  <si>
    <t>Придбання оргтехніки для бібліотеки с. Криниця Миколаївської ЦБС</t>
  </si>
  <si>
    <t>Капітальний ремонт даху Народного дому с. Мала Горожанна Миколаївського району Львівської області</t>
  </si>
  <si>
    <t>Капітальний ремонт сцени актового залу Народного дому с. Черниця Миколаївського району Львівської області</t>
  </si>
  <si>
    <t>Ініціативна група с. Черниця, Пісочна</t>
  </si>
  <si>
    <t>Капітальний ремонт даху Народного дому с. Поляна Тростянецької сільської ради Тростянецької ОТГ Львівської області</t>
  </si>
  <si>
    <t>с Поляна</t>
  </si>
  <si>
    <t>Капітальний ремонт Народного дому в с.Годині Мостиського району Львівської області</t>
  </si>
  <si>
    <t>Ініціативна група с.Годині</t>
  </si>
  <si>
    <t>с Годині</t>
  </si>
  <si>
    <t>Капітальний ремонт приміщення Народного дому с.Липники Мостиського району Львівської області</t>
  </si>
  <si>
    <t>Ініціативна група с.Липники</t>
  </si>
  <si>
    <t>Капітальний ремонт Народного дому с.Чижевичі Мостиського району Львівської області</t>
  </si>
  <si>
    <t>Ініціативна група с.Чижевичі</t>
  </si>
  <si>
    <t>с Чижевичі</t>
  </si>
  <si>
    <t>Придбання музичного обладнання для Народного дому с. Раденичі Мостиського району Львівської області</t>
  </si>
  <si>
    <t>Ініціативна група жителів с. Раденичі</t>
  </si>
  <si>
    <t>Придбання музичної апаратури для народного дому с.Вовчищовичі Мостиського району Львівської області</t>
  </si>
  <si>
    <t>Ініціативна група с.Вовчищовичі</t>
  </si>
  <si>
    <t>с Вовчищовичі</t>
  </si>
  <si>
    <t>Капітальний ремонт Народного дому с.Дидятичі Мостиського району Львівської області</t>
  </si>
  <si>
    <t>Ініціативна група с.Дидятичі</t>
  </si>
  <si>
    <t>с Дидятичі</t>
  </si>
  <si>
    <t>Капітальний ремонт (водовідведення та утеплення) Народного дому с. Тщенець по вул. Миру, 65 Мостиського району Львівської області</t>
  </si>
  <si>
    <t>ГО "Агенція місцевого розвитку с. Волиця"</t>
  </si>
  <si>
    <t>с Тщенець</t>
  </si>
  <si>
    <t>Придбання музичного обладнання для Народного дому с. Бортятин Мостиського району Львівської області</t>
  </si>
  <si>
    <t>с Бортятин</t>
  </si>
  <si>
    <t>Капітальний ремонт (заміна покрівлі) в Народному домі с. Радохинці Мостиського району Львівської області</t>
  </si>
  <si>
    <t>с Радохинці</t>
  </si>
  <si>
    <t>Капітальний ремонт Народного дому по вул. Центр, 7 в с. Чемеринці Перемишлянського району Львівської області</t>
  </si>
  <si>
    <t>Виконавчий комітет Череминецької сільської ради</t>
  </si>
  <si>
    <t>с Чемеринці</t>
  </si>
  <si>
    <t>Капітальний ремонт приміщень Народного дому с.Любешка Перемишлянського району Львівської області</t>
  </si>
  <si>
    <t>Ініціативна група Народного дому с.Любешка</t>
  </si>
  <si>
    <t>Капітальний ремонт даху музичної школи корпус № 1 в м. Бібрка вул. Тарнавського, 3 Перемишлянського р-ну Львівської області</t>
  </si>
  <si>
    <t>Інціативна група Бібрської музичної школми</t>
  </si>
  <si>
    <t>Придбання обладнання та інвентаря (музичних інструментів) для Бібрської музичної школи м. Бібрка вул. Тарнавського, 3 Львівської області</t>
  </si>
  <si>
    <t>Ініціативна група Бібрської музичної школи</t>
  </si>
  <si>
    <t>Реконструкція Народного дому в с. Романів Перемишлянського району Львівської області (Ремонт фасаду і приміщення гардеробу)</t>
  </si>
  <si>
    <t>с Романів</t>
  </si>
  <si>
    <t>Капітальний ремонт приміщень (класів музичної школи) та коридору Народного дому в с. Звенигород Пустомитівського району Львівської області</t>
  </si>
  <si>
    <t>Звенигородська сільська рада</t>
  </si>
  <si>
    <t>с Звенигород</t>
  </si>
  <si>
    <t>Придбання вуличної сцени для народного дому с. Пасіки-Зубрицькі Пустомитівського району Львівської області</t>
  </si>
  <si>
    <t>с Пасіки-Зубрицькі</t>
  </si>
  <si>
    <t>Капітальний ремонт приміщення Народного Дому с. Радванці Радехівського району Львівської області</t>
  </si>
  <si>
    <t>Корчинська сільська рада</t>
  </si>
  <si>
    <t>с Радванці</t>
  </si>
  <si>
    <t>Капітальний ремонт санвузлів Народного Дому 
 с. Корчин Радехівського району Львівської області</t>
  </si>
  <si>
    <t>Капітальний ремонт будівлі Народного дому с. Хмільно по вул. Центральна,29 в с. Хмільно Радехівського району Львівської області. Заміна вікон та дверей.</t>
  </si>
  <si>
    <t>Ініціативна група села Хмільно</t>
  </si>
  <si>
    <t>с Хмільно</t>
  </si>
  <si>
    <t>Реконструкція даху Народного дому в с.Трійця Радехівського району Львівської області</t>
  </si>
  <si>
    <t>Ініціативна група с.Трійця</t>
  </si>
  <si>
    <t>с Трійця</t>
  </si>
  <si>
    <t>Капітальний ремон будівлі Лопатинської дитячої музичної школи смт. Лопатин Радехівського району Львівської області. Заміна вікон та дверей</t>
  </si>
  <si>
    <t>Відділ культури, туризму, національностей та релігій Радехівської РДА</t>
  </si>
  <si>
    <t>Придбання теплогенератора та комплектуючих до нього з метою обігріву Народного дому с. Хмільно по вул. Центральна, 29 в с. Хмільно Радехівського району Львівської області</t>
  </si>
  <si>
    <t>Капітальний ремонт Народного дому с. Руденко по вулиці Б. Хмельницького 64 Радехівського району Львівської області. Заміна вікон та дверей</t>
  </si>
  <si>
    <t>Ініціативна група села Руденко</t>
  </si>
  <si>
    <t>Капітальний ремонт Народного дому с. Никловичі Самбірського району Львівської області</t>
  </si>
  <si>
    <t>Капітальний ремонт Народного дому с.Максимовичі Самбірського району Львівської області</t>
  </si>
  <si>
    <t>с Максимовичі</t>
  </si>
  <si>
    <t>Капітальний ремонт даху Народного дому в с. Лановичі Самбірського району, Львівської області</t>
  </si>
  <si>
    <t>Капітальний ремонт паливної системи із заміною твердопаливного котла в Народному домі в с.Черхава Самбірського району Львівської області</t>
  </si>
  <si>
    <t>Вільшаницька сільська рада</t>
  </si>
  <si>
    <t>с Черхава</t>
  </si>
  <si>
    <t>Капітальний ремонт Народного дому с. Міжгайці Самбірського району Львівської області</t>
  </si>
  <si>
    <t>с Міжгайці</t>
  </si>
  <si>
    <t>Капітальний ремонт Народного дому с. Садковичі Самбірського району Львівської області</t>
  </si>
  <si>
    <t>с Садковичі</t>
  </si>
  <si>
    <t>Реконструкція будівлі Народного дому в с.Сусідовичі Воютицької сільської ради Самбірського району Львівської області</t>
  </si>
  <si>
    <t>Воютицька сільська рада</t>
  </si>
  <si>
    <t>с Сусідовичі</t>
  </si>
  <si>
    <t>Придбання музичного обладнання для Народного дому с. Луки Самбірського району Львівської області</t>
  </si>
  <si>
    <t>Луківська сільська рада</t>
  </si>
  <si>
    <t>с Луки</t>
  </si>
  <si>
    <t>Капітальний ремонт Народного дому в с. Чернихів Самбірського району Львівської області</t>
  </si>
  <si>
    <t>с Чернихів</t>
  </si>
  <si>
    <t>Капітальний ремонт Народного дому в с. Корналовичі Самбірського району Львівської області</t>
  </si>
  <si>
    <t>с Корналовичі</t>
  </si>
  <si>
    <t>Капітальний ремонт Народного дому у с. Підгайчики Самбірського району Львівської області</t>
  </si>
  <si>
    <t>Капітальний ремонт (заміна вікон і дверей на енергозберігаючі) будівлі Народного дому в с. Новий Острів Самбірського району Львівської області</t>
  </si>
  <si>
    <t>с Новий Острів</t>
  </si>
  <si>
    <t>Ініціативна група м.Сколе</t>
  </si>
  <si>
    <t>Капітальний ремонт Сколівської центральної районної бібліотеки</t>
  </si>
  <si>
    <t>Капітальний ремонт покрівлі Сколівської школи мистецтв</t>
  </si>
  <si>
    <t>Капітальний ремонт народного дому с.Крушельниця Сколівського району Львівської області</t>
  </si>
  <si>
    <t>Відділ культури Сколівської РДА</t>
  </si>
  <si>
    <t>с Крушельниця</t>
  </si>
  <si>
    <t>Капітальний ремонт фасаду РНД “Бескид” Сколівського району Львівської області</t>
  </si>
  <si>
    <t>Капітальний ремонт даху приміщення народного дому с.Шарпанці Сокальського району</t>
  </si>
  <si>
    <t>Лучицька сільська рада</t>
  </si>
  <si>
    <t>с Шарпанці</t>
  </si>
  <si>
    <t>Придбання музичної апаратури в Народний дім с.Поториця Сокальського району Львівської області</t>
  </si>
  <si>
    <t>Придбання музичної апаратури в Народний дім с.Горбків Сокальського району,Львівської області.</t>
  </si>
  <si>
    <t>Придбання комп'ютерної техніки для бібліотеки-філії с. Шпиколоси Сокальської РЦБС Сокальського району Львівської області</t>
  </si>
  <si>
    <t>Ініціативна група бібліотеки</t>
  </si>
  <si>
    <t>с Шпиколоси</t>
  </si>
  <si>
    <t>Капітальний ремонт будівлі Народного Дому в с. Лаврів Старосамбірського району Львівської області</t>
  </si>
  <si>
    <t>Великолінинська сільська рада</t>
  </si>
  <si>
    <t>с Лаврів</t>
  </si>
  <si>
    <t>Капітальний ремонт підлоги Народного дому на пл. Свободи, 11 в смт. Нижанковичі Старосамбірського району Львівської області</t>
  </si>
  <si>
    <t>Капітальний ремонт Народного дому в с. Боршевичі Старосамбірського району Львівської області</t>
  </si>
  <si>
    <t>с Боршевичі</t>
  </si>
  <si>
    <t>Капітальний ремонт будівлі Народного дому с. Чижки Старосамбірського району Львівської області</t>
  </si>
  <si>
    <t>с Чижки</t>
  </si>
  <si>
    <t>Придбання звукопідсилювального обладнання для Народного дому с. Колодниця Стрийського району Львівської області</t>
  </si>
  <si>
    <t>с Колодниця</t>
  </si>
  <si>
    <t>Капітальний ремонт покрівлі Народного дому в селі Воля Довголуцька Стрийського району Львівської області</t>
  </si>
  <si>
    <t>Придбання обладнання для облаштування центру розвитку, дозвілля та творчості в Народному домі с. Конюхів Грабовецької ОТГ</t>
  </si>
  <si>
    <t>Придбання мультимедійного та обладнання для Народного дому с. Грабовець Грабовецької сільської ОТГ</t>
  </si>
  <si>
    <t>с Грабовець</t>
  </si>
  <si>
    <t>Капітальний ремонт із заміною дерев'яних віконних та дверних блоків на металопластикові (заходи з енергозбереження I черга) Народного дому по вул. Гасина, 106 а в с. Конюхів</t>
  </si>
  <si>
    <t>Реконструкція Народного дому села Кіндратів Турківського району Львівської області</t>
  </si>
  <si>
    <t>Капітальний ремонт Народного дому с. Ільник Турківського району Львівської області</t>
  </si>
  <si>
    <t>Ініціативна група мешканців с. Ільник</t>
  </si>
  <si>
    <t>с Ільник</t>
  </si>
  <si>
    <t>Капітальний ремонт Народного дому села Матків Турківського району Львівської області</t>
  </si>
  <si>
    <t>Капітальний ремонт Турківської дитячої музичної школи Турківського району Львівської області</t>
  </si>
  <si>
    <t>Ініціативна група музшколи</t>
  </si>
  <si>
    <t>м Турка</t>
  </si>
  <si>
    <t>Капітальний ремонт із заміною вікон бібліотеки в с. Вороблячин Яворівського району Львівської області</t>
  </si>
  <si>
    <t>Придбання обладнання для озвучення та освітлення актового залу Народного дому с. Вороців Яворівського району Львівської області</t>
  </si>
  <si>
    <t>Вороцівська сільська рада</t>
  </si>
  <si>
    <t>с Вороців</t>
  </si>
  <si>
    <t>Реконструкція з надбудовою мансардного поверху будівлі народного дому в с. Прилбичі Яворівського району Львівської області</t>
  </si>
  <si>
    <t>Прилбичівська сільська рада</t>
  </si>
  <si>
    <t>Інші пріоритети</t>
  </si>
  <si>
    <t>Ініціативна група ЦТДЮГ Галичини Львівської міської ради львівської області</t>
  </si>
  <si>
    <t>Придбання світлового та звукового обладнання для Національного академічного українського драматичного театру ім. М. Заньковецької (м. Львів)</t>
  </si>
  <si>
    <t>Ініціативна група ДП "Національний академічний український драматичний театр ім. М. Заньковецької"</t>
  </si>
  <si>
    <t>Капітальний ремонт зупинки громадського транспорту на вул. Лисенка в смт. Рудне Залізничного району м. Львова</t>
  </si>
  <si>
    <t>Ініціативна група мешканців</t>
  </si>
  <si>
    <t>Капітальний ремонт дитячого майданчика по вул. Окружна, 8 м.Львів</t>
  </si>
  <si>
    <t>ОСББ</t>
  </si>
  <si>
    <t>Придбання обладнання з предметів довгострокового користування для влаштування опалення навчально-виробничих майстерень ДВНЗ "Львівського коледжу будівництва, архітектури та дизайну" по вул. Пасічній, 93,  м. Львів</t>
  </si>
  <si>
    <t>Ініціативна група ДВНЗ</t>
  </si>
  <si>
    <t>Будівництво та встановлення пам’ятного знаку воїнам УПА в урочищі Крукова Гора в смт.Брюховичі Львівської області</t>
  </si>
  <si>
    <t>Безпечне ОСББ: придбання та встановлення камер відеоспостереження на території ОСББ «Львівське-33 плюс» по вул. Львівській, 33 а в смт. Брюховичі Львівської області</t>
  </si>
  <si>
    <t>ОСББ "Львівське-33 плюс"</t>
  </si>
  <si>
    <t>Будівництво освітлення пішохідних переходів по вул. Львівській 23, Львівська 33 а, Незалежності України 27, Сухомлинського 18 в смт. Брюховичі Львівської області</t>
  </si>
  <si>
    <t>Капітальний ремонт даху дитячо-юнацької спортивної школи №6 по вул. Бічна паркова, 10 в смт. Брюховичі Львівської області</t>
  </si>
  <si>
    <t>ОСББ «Магнолія-Сихів»</t>
  </si>
  <si>
    <t>Капітальний ремонт території ОСББ «Львівська оселя» за адресою: м. Львів, проспект Чорновола, 67б, 67в</t>
  </si>
  <si>
    <t>ОСББ "Львівська оселя"</t>
  </si>
  <si>
    <t>Оснащення двома стельовими підйомниками та дооснащення рейковою системою до стельового підйомника трьох приміщень Комунальної реабілітаційної установи Львівський міський центр реабілітації "Джерело" (КРУЗТ ЛМЦР "Джерело") (придбання обладнання та інвентарю)</t>
  </si>
  <si>
    <t>Ініціативна група КРУЗТ ЛМЦР "Джерело"</t>
  </si>
  <si>
    <t>Запровадження системи роздільного збору твердих побутових відходів в мікрорайоні «Губичі» м.Борислава шляхом закупівлі та встановлення контейнерів для сортування ТПВ</t>
  </si>
  <si>
    <t>Капітальний ремонт покрівлі (частковий) Бориславської дитячо-юнацької спортивної школи на вул. Шкільна, 25 в м. Бориславі Львівської області</t>
  </si>
  <si>
    <t>Ініціативна група ДЮСШ</t>
  </si>
  <si>
    <t>Капітальний ремонт в частині заміни вікон і дверей у головному корпусі КП «Спортивно-оздоровчий комплекс «Нафтовик» за адресою Львівська обл., м.Борислав, вул. Коновальця 6</t>
  </si>
  <si>
    <t>Міська громадська організація ДФК «Юність»</t>
  </si>
  <si>
    <t>Капітальний ремонт прибудинкової території біля житлового будинку № 5 на вул. Шкільна в м. Бориславі Львівської області</t>
  </si>
  <si>
    <t>Ініціативна група мешканців ОСББ «Господар - 5»</t>
  </si>
  <si>
    <t>Придбання та встановлення скейт-парку в Бориславському міському парку культури і відпочинку</t>
  </si>
  <si>
    <t>Ініціативна група з учасників бойових дій в зоні проведення АТО</t>
  </si>
  <si>
    <t>Реконструкція накриття (навісу) джерела № 15 на вул. Промисловій в смт. Східниця Львівської області</t>
  </si>
  <si>
    <t>Східницька селищна рада</t>
  </si>
  <si>
    <t>Придбання та встановлення системи відеоспостереження на вул. Дрогобицькій в  м. Бориславі</t>
  </si>
  <si>
    <t>Придбання сучасних опалювальних котлів для Державного вищого навчального закладу «Дрогобицький механіко-технологічний коледж»</t>
  </si>
  <si>
    <t>Ініціативна група працівників ДВНЗ «Дрогобицький механіко-технологічний коледж"</t>
  </si>
  <si>
    <t>Капітальний ремонт (заміна віконних та балконних блоків) у Стебницькому будинку художньо-естетичної творчості учнівської молоді Дрогобицької міської ради Львівської області</t>
  </si>
  <si>
    <t>Реконструкція спортивного майданчика по вул. Бориславська, 26, у м. Дрогобич Львівської області</t>
  </si>
  <si>
    <t>Ініціативна група мешканців мікрорайону Бориславська</t>
  </si>
  <si>
    <t>Капітальний ремонт електромереж Дрогобицького будинку працівників освіти по вул. Осмомисла, 10 для створення молодіжного центру</t>
  </si>
  <si>
    <t>Ініціативна група зіі створення</t>
  </si>
  <si>
    <t>Закупівля обладнання (меблі, прожектори) в Дрогобицький будинок працівників освіти на вул. Ярослава Осмомисла, 10 для створення молодіжного центру</t>
  </si>
  <si>
    <t>Ініціативна група зі створення "Молодіжного центру" у Дрогобичі</t>
  </si>
  <si>
    <t>Капітальний ремонт (замощення та зовнішнє освітлення) скверу на вул. Лесі Українки, 22 в м. Дрогобич</t>
  </si>
  <si>
    <t>Ініціативна група з розвитку міських паркових зон у м. Дрогобичі</t>
  </si>
  <si>
    <t>Ініціативна група району вул. Спортивна</t>
  </si>
  <si>
    <t>Реконструкція паркового басейну під вуличний лекторій на вул. Івана Франка, 7 у м. Дрогобич</t>
  </si>
  <si>
    <t>Придбання спортивного інвентарю для тренажерного залу Дрогобицької ДЮСШ ім. І. Боберського, вул. Сахарова, 2а, м. Дрогобич Львівської області</t>
  </si>
  <si>
    <t>Ініціативна група Дрогобицької ДЮСШ</t>
  </si>
  <si>
    <t>Капітальний ремонт спортивного майданчика у місті Дрогобич Львівської області, В. Великого, 3</t>
  </si>
  <si>
    <t>Капітальний ремонт, відновлення дренажної системи частини будівлі Дрогобицької ДЮСШ ім. І. Боберського на вул. Сахарова, 2а, м. Дрогобич Львівської області (І-черга)</t>
  </si>
  <si>
    <t>Облаштування пішохідних доріжок у дитячо-відпочинковій частині парку “Небесної сотні” по вул. П. Орлика в м. Дрогобич Львівської області (ліва сторона) - капітальний ремонт</t>
  </si>
  <si>
    <t>Капітальний ремонт пішохідної доріжки на вул. Є. Коновальця біля храму Покрови Пресвятої Богородиці м. Дрогобич</t>
  </si>
  <si>
    <t>Капітальний ремонт пішохідної доріжки прибудинкової території по вул. В. Великого 5а м. Дрогобич</t>
  </si>
  <si>
    <t>Капітальний ремонт пішохідної доріжки у сквері XIX ст. на вул. Шевченка в м. Дрогобич Львівської області (ліва сторона)</t>
  </si>
  <si>
    <t>Капітальний ремонт гідротехнічних споруд та очистку чаші ставка у парку ім. Б. Хмельницького в м. Дрогобич Львівської області</t>
  </si>
  <si>
    <t>Капітальний ремонт м'якої покрівлі будівлі навчального корпусу № 1 ДВНЗ "Новороздільський" політехнічний коледж" по вул Героя України Ст. Бандери, 8</t>
  </si>
  <si>
    <t>Ініціативна група ДВНЗ "Новороздільський" політехнічний коледж"</t>
  </si>
  <si>
    <t>Реконструкція системи опалення ДЮСШ на вул. І. Филипчака, 25 м. Самбір, Львівська області</t>
  </si>
  <si>
    <t>Капітальний ремонт будівлі (утеплення стін фасаду, заміна вікон) ДЮСШ №2 по вул. Шептицького, 20 а в м. Червонограді Львівської області</t>
  </si>
  <si>
    <t>Ініціативна група ДЮСШ № 2</t>
  </si>
  <si>
    <t>Капітальний ремонт будівлі БДЮТЧ (заміна вікон на енергозберігаючі) по вул. Миру 5, в м.Червонограді, Львівської області</t>
  </si>
  <si>
    <t>Ініціативна група БДЮТ м. Червонограда</t>
  </si>
  <si>
    <t>Капітальний ремонт будівлі БДЮТС (заміна вікон на енергозберігаючі) по вул. Галицькій, 3а в 
 м. Соснівка Львівської області</t>
  </si>
  <si>
    <t>Ініціативна група БДЮТС</t>
  </si>
  <si>
    <t>Капітальний ремонт будівлі (заміна вікон) у ДВНЗ "Червоноградський гірничо-економічний коледж" по вул. Стуса, 17, в м. Червоноград Львівської області</t>
  </si>
  <si>
    <t>Ініціативна група Державного вищого навчального закладу</t>
  </si>
  <si>
    <t>Капітальний ремонт будівлі (заміна вікон на енергозберігаючі) КП «Спортивний Комплекс «Шахтар» по вул. Героїв Майдану 2 у м. Червонограді Львівської області</t>
  </si>
  <si>
    <t>Ініціативна група КП СК «Шахтар» Червоноградської міської ради</t>
  </si>
  <si>
    <t>Капітальний ремонт огорожі кладовища в 
 с. Суходоли Бродівського району Львівської області</t>
  </si>
  <si>
    <t>Ініціативна група с. Суходоли</t>
  </si>
  <si>
    <t>с Суходоли</t>
  </si>
  <si>
    <t>Благоустрій прибудинкової території житлового будинку по вул. Коновальця №6 ОСББ «Анна» м. Броди Львівської області</t>
  </si>
  <si>
    <t>Об’єднання співвласників багатоквартирного будинку «Анна»</t>
  </si>
  <si>
    <t>Придбання інтерактивної панелі та програмного забезпечення для районного методичного кабінету відділу освіти Бродівської районної державної адміністрації Львівської області, що знаходиться за адресою: м. Броди, вул. В. Стуса, 22</t>
  </si>
  <si>
    <t>Капітальний ремонт із заміною вікон та дверей на енергозберігаючі металопластикові в Бродівському "Центрі дитячої та юнацької творчості Бродівської районної ради Львівської області"</t>
  </si>
  <si>
    <t>Ініціативна група Бродівського ЦДЮТ</t>
  </si>
  <si>
    <t>Облаштування спортивного майданчика на території ОСББ «Бродівська вишиванка» за адресою: м. Броди, вул. Коновальця, 1</t>
  </si>
  <si>
    <t>Ініціативна група ОСББ</t>
  </si>
  <si>
    <t>Капітальний ремонт тиру Буської ДЮСШ в 
 м. Буськ по вул. Київська, 15 Львівської області</t>
  </si>
  <si>
    <t>Ініціативна група Буської ДЮСШ</t>
  </si>
  <si>
    <t>Придбання спортивного інвентарю для Буської ДЮСШ в м.Буськ по вул. Київська,15 Львівської області</t>
  </si>
  <si>
    <t>Реконструкція дитячого майданчика в с. Чаниж Буського району Львівської області</t>
  </si>
  <si>
    <t>Чанизька сільська рада</t>
  </si>
  <si>
    <t>Реконструкція даху адмінбудівлі у с. Яблунівка Буського району Львівської області</t>
  </si>
  <si>
    <t>Яблунівська сільська рада</t>
  </si>
  <si>
    <t>с Яблунівка</t>
  </si>
  <si>
    <t>Придбання та монтаж дитячого майданчика в 
 с. Чуловичі Городоцького району Львівської області</t>
  </si>
  <si>
    <t>Ініціативна група с.Чуловичі</t>
  </si>
  <si>
    <t>с Чуловичі</t>
  </si>
  <si>
    <t>Придбання та встановлення дитячого майданчика для с. Романівка Городоцького району Львівської області</t>
  </si>
  <si>
    <t>Ініціативна група с. Романівка</t>
  </si>
  <si>
    <t>с Романівка</t>
  </si>
  <si>
    <t>Благоустрій території парку (Капітальний ремонт сцени в парку с. Унятичі Дрогобицького району Львівської області)</t>
  </si>
  <si>
    <t>Унятицька сільська рада</t>
  </si>
  <si>
    <t>с Унятичі</t>
  </si>
  <si>
    <t>Капітальний ремонт приміщень роздягальні на стадіоні смт.Підбуж Дрогобицького району Львівської області</t>
  </si>
  <si>
    <t>Благоустрій території "Алеї вікових лип" в с. Снятинка Дрогобицького району Львівської області (Капітальний ремонт)</t>
  </si>
  <si>
    <t>Снятинська сільська рада</t>
  </si>
  <si>
    <t>Облаштування скверу Пам'яті на вулиці Січових Стрільців (біля будинків № 30, 32) у селі Медвежа Дрогобицького району (будівництво)</t>
  </si>
  <si>
    <t>Встановлення системи відеоспостереження в с. Уличне Дрогобицького району Львівської області</t>
  </si>
  <si>
    <t>Уличненська сільська рада</t>
  </si>
  <si>
    <t>Реконструкція дитячого майданчика в с. Коросниця Дрогобицького району Львівської області</t>
  </si>
  <si>
    <t>с Коросниця</t>
  </si>
  <si>
    <t>Капітальний ремонт стадіону в смт. Меденичі Дрогобицького району Львівської області</t>
  </si>
  <si>
    <t>Капітальний ремонт огорожі кладовища в смт. Меденичі Дрогобицького району Львівської області</t>
  </si>
  <si>
    <t>Реконструкція дитячого майданчика в с. Рівне Дрогобицького району Львівської області</t>
  </si>
  <si>
    <t>Капітальний ремонт санвузлів для дітей з особливими освітніми потребами (з інвалідністю) в КУ "Інклюзивно-ресурсний центр" Жидачівської районної ради Львівської області</t>
  </si>
  <si>
    <t>Ініціативна група КУ</t>
  </si>
  <si>
    <t>Будівництво сільського стадіону в с. Чертіж Жидачівського району Львівської області</t>
  </si>
  <si>
    <t>Чертізька сільська рада</t>
  </si>
  <si>
    <t>с Чертіж</t>
  </si>
  <si>
    <t>Благоустрій території (капітальний ремонт) за адресою: Жидачівський район с. Млиниська, вул. І. Франка, 38 зі створенням зони культурного відпочинку і дозвілля</t>
  </si>
  <si>
    <t>Млиниська сільська рада</t>
  </si>
  <si>
    <t>с Млиниська</t>
  </si>
  <si>
    <t>Придбання інтерактивної панелі Жовківським центром дитячої та юнацької творчості м. Жовква Львівської області для кращої організації надання освітніх послуг</t>
  </si>
  <si>
    <t>Ініціативна група Жовківського центру творчості</t>
  </si>
  <si>
    <t>Будівництво скверу «Героїв» в с. Смереків Жовківського району Львівської області</t>
  </si>
  <si>
    <t>Смереківська сільська рада</t>
  </si>
  <si>
    <t>с Смереків</t>
  </si>
  <si>
    <t>Придбання музично-акустичного обладнання для проведення культурно масових заходів в с. Смереків Жовківського району Львівської області</t>
  </si>
  <si>
    <t>Ініціативна група Смереківської сільської ради</t>
  </si>
  <si>
    <t>Реконструкція (відновлення) спортивного майданчику в с. Мацошин Жовківського району Львівської області</t>
  </si>
  <si>
    <t>Мацошинська сільська рада</t>
  </si>
  <si>
    <t>Реконструкція та відновлення елементів благоустрою скверу «75-річчя Пирятинської трагедії» у с. Пирятин Жовківського району Львівської області</t>
  </si>
  <si>
    <t>Бишківська сільська рада</t>
  </si>
  <si>
    <t>Придбання та встановлення системи відеоспостереження на території Бишківської сільської ради Жовківського району Львівської області</t>
  </si>
  <si>
    <t>Придбання та встановлення дитячого ігрового майданчика в с. Глинськ Жовківського району Львівської області</t>
  </si>
  <si>
    <t>Глинська сільська рада</t>
  </si>
  <si>
    <t>Реконструкція (відновлення) спортивного майданчику в с Нове Село Жовківського району Львівської області</t>
  </si>
  <si>
    <t>Надичівська сільська рада</t>
  </si>
  <si>
    <t>Реконструкція благоустрою літнього театру на території Жовківського районного дитячого центру оздоровлення, відпочинку та туризму (ЖРДЦОВТ) «Росинка»</t>
  </si>
  <si>
    <t>Ініціативна група ЖРДЦОВТ</t>
  </si>
  <si>
    <t>Новокам’янська сільська рада</t>
  </si>
  <si>
    <t>с Нова Кам'янка</t>
  </si>
  <si>
    <t>Придбання туристсько – спортивного спорядження для Жовківського районного дитячого центру оздоровлення, відпочинку та туризму «Росинка».</t>
  </si>
  <si>
    <t>Ініціативна група ЖРДЦОВТ "Росинка"</t>
  </si>
  <si>
    <t>Придбання та встановлення дитячого майданчика на території ДНЗ в с. Мервичі по вул. Робітничій, 15 а Куликівської селищної ради Жовківського району Львівської області</t>
  </si>
  <si>
    <t>Куликівська селищна рада</t>
  </si>
  <si>
    <t>с Мервичі</t>
  </si>
  <si>
    <t>Придбання та встановлення вуличних спортивних тренажерів с. Сопошин Жовківського району Львівської області</t>
  </si>
  <si>
    <t>Ініціативна група с. Сопошин</t>
  </si>
  <si>
    <t>Капітальний ремонт з відновлення благоустрою дороги комунальної власності по вул. С. Петлюри в м. Жовква Львівської області</t>
  </si>
  <si>
    <t>Ініціативна група м. Жовква</t>
  </si>
  <si>
    <t>Придбання та встановлення дитячого майданчика в с. Гійче Жовківського району Львівської області</t>
  </si>
  <si>
    <t>Гійченська сільська рада</t>
  </si>
  <si>
    <t>Придбання контейнерів для сміття в с. Гійче Жовківського району Львівської області</t>
  </si>
  <si>
    <t>Реконстукція з метою облаштування парку Героїв в с. Зарудці Жовківського району львівської області</t>
  </si>
  <si>
    <t>Зашківська сільська рада</t>
  </si>
  <si>
    <t>с Зарудці</t>
  </si>
  <si>
    <t>Придбання та встановлення дитячого майданчика в с.Погарисько Жовківського району Львівської області</t>
  </si>
  <si>
    <t>с Погарисько</t>
  </si>
  <si>
    <t>Організація системи водопостачання шляхом будівництва водопроводу у житловому масиві Заріччя м. Золочеві Львівської області</t>
  </si>
  <si>
    <t>Золочівська міська рада</t>
  </si>
  <si>
    <t>Придбання дитячо-спортивного майданчика на вул. Загребельна у смт.Поморяни Золочівського району Львівської області</t>
  </si>
  <si>
    <t>Забезпечення безпеки руху на дорогах житлового кварталу шляхом капітального ремонту вулиць І. Котляревського та Неціла в м. Золочеві Львівської області</t>
  </si>
  <si>
    <t>Безпека пішоходів: проведення невідкладних відновлювальних робіт із ліквідацією аварійного стану підпірної стінки по вул. Бандери Ст. Героя України в м. Золочеві Львівської області</t>
  </si>
  <si>
    <t>Капітальний ремонт прибудинкової території по вул. Шашкевича, 108 в м. Золочів Львівської області</t>
  </si>
  <si>
    <t>Запровадження пішохідної зони на частині вулиці Бенівської для безпечного переходу школярів від зупинки шкільного автобуса до своїх будинків та парафіян до церкви Святої Марії Магдалини (капітальний ремонт)</t>
  </si>
  <si>
    <t>Будівництво площадок під сміттєві контейнери (з влаштуванням гідроізоляційної плівки для захисту ґрунту від побутових відходів) в с. Вороняки Золочівського району Львівської області</t>
  </si>
  <si>
    <t>Вороняцька сільська рада</t>
  </si>
  <si>
    <t>с Вороняки</t>
  </si>
  <si>
    <t>Влаштування благоустрою спортивного стадіону в с. Вороняки Золочівського району Львівської області (Капітальний ремонт)</t>
  </si>
  <si>
    <t>Проведення енергозберігаючих заходів у приміщенні бюджетної установи Центру фізичного здоров’я населення «Спорт для всіх»: заміна вікон та вхідних дверей по вул. Хмельницького Б., 1 в м. Золочів (капітальний ремонт)</t>
  </si>
  <si>
    <t>Ініціативна група ЦФЗН</t>
  </si>
  <si>
    <t>Будівництво площадок під сміттєві контейнери (з влаштуванням гідроізоляційної плівки для захисту ґрунту від побутових відходів) в м. Золочів Львівської області</t>
  </si>
  <si>
    <t>Замощення площі поряд із пам’яткою національного значення – церквою Воскресіння Господнього у м. Золочеві Львівської області з метою розширення громадського простору для проведення масових культурних заходів (капітальний ремонт)</t>
  </si>
  <si>
    <t>Відкритий громадський простір на перетині вулиць Мазепи та М. Феньвеші в м. Золочеві Львівської області (капітальний ремонт)</t>
  </si>
  <si>
    <t>Капітальний ремонт адмінбудинку сільської ради с. Гологори вул. Головна, 3а Золочівського району Львівської області</t>
  </si>
  <si>
    <t>с Гологори</t>
  </si>
  <si>
    <t>«Біля річки Млинівки» - громадський простір у підніжжі Золочівського замку (капітальний ремонт)</t>
  </si>
  <si>
    <t>БО "Золочів Відроджений"</t>
  </si>
  <si>
    <t>Капітальний ремонт пішохідного проходу з вулиці Олени Пчілки у м. Золочеві Золочівського району Львівської області</t>
  </si>
  <si>
    <t>Капітальний ремонт пішохідного проходу з вулиці Безпалька О. у м. Золочеві Золочівського району Львівської області</t>
  </si>
  <si>
    <t>Придбання спортивного майданчика на вул. Шкільна у с. Підлипці Золочівського району Львівської області</t>
  </si>
  <si>
    <t>Ініціативна група мешканців села Підлипці</t>
  </si>
  <si>
    <t>с Підлипці</t>
  </si>
  <si>
    <t>Будівництво спортивних трибун в с. Золочівка Золочівського району Львівської області</t>
  </si>
  <si>
    <t>с Золочівка</t>
  </si>
  <si>
    <t>Капітальний ремонт прибудинкової території з відновленням пішохідної доріжки по вул. Шота Руставелі, 10 в м. Золочів Львівської області</t>
  </si>
  <si>
    <t>ОСББ "Ромашка" м. Золочів</t>
  </si>
  <si>
    <t>ОСББ «Оберіг» - влаштування заїзної кишені та безпечної пішохідної зони для мешканців на прибудинковій території</t>
  </si>
  <si>
    <t>ОСББ "Оберіг"</t>
  </si>
  <si>
    <t>Громадський простір у підніжжі пам’ятки архітектури національного значення XVI ст. – церкви Святого Миколая (охоронний №382) (капітальний ремонт)</t>
  </si>
  <si>
    <t>Товариство</t>
  </si>
  <si>
    <t>Реконструкція тротуарів з замощенням бруківкою по вул. Франка Ів. в с. Підгородне Золочівського району Львівської області</t>
  </si>
  <si>
    <t>Підгородненська сільська рада</t>
  </si>
  <si>
    <t>с Підгородне</t>
  </si>
  <si>
    <t>Будівництво автомобільних гаражів Золочівського районного територіального центру в м. Золочів по вул. Шашкевича, 38</t>
  </si>
  <si>
    <t>Ініціативна група терцентру</t>
  </si>
  <si>
    <t>Сквер імені Гетьмана Війська Запорозького Самійла Зборовського – улюблений громадський простір мешканців древнього Золочева (Реконструкція)</t>
  </si>
  <si>
    <t>Облаштування території призамкового парку в смт. Поморяни Золочівського району на Львівщині (капітальний ремонт)</t>
  </si>
  <si>
    <t>Благодійний фонд</t>
  </si>
  <si>
    <t>Наш спільний двір – влаштування водовідведення та замощення громадського простору між житловими будинками № 1, 3 бульвару Сковороди Г. та № 7, 9 вул. Шашкевича М. в м. Золочеві (капітальний ремонт)</t>
  </si>
  <si>
    <t>Придбання вуличних тренажерів в с. Перекалки Кам’янка-Бузького району Львіввської області</t>
  </si>
  <si>
    <t>Сілецька сільська рада</t>
  </si>
  <si>
    <t>с Перекалки</t>
  </si>
  <si>
    <t>Реконструкція могили борцям за волю України в селі Перекалки Кам’янка-Бузького району Львівської області</t>
  </si>
  <si>
    <t>Ініціативна група села Перекалки</t>
  </si>
  <si>
    <t>Влаштування зупинки громадського транспорту в селі Сілець вулиця Надбужна Кам’янка-Бузького району Львівської області</t>
  </si>
  <si>
    <t>Ініціативна група Сілецької сільської ради</t>
  </si>
  <si>
    <t>Реконструкція тенісного корту по вул. Володимира Великого в с. Сапіжанка Кам'янка-Бузького району Львівської області (Влаштування основи)</t>
  </si>
  <si>
    <t>с Сапіжанка</t>
  </si>
  <si>
    <t>Капітальний ремонт, благоустрій території адміністративної будівлі сільської ради в с. Полонична Кам'янка-Бузького району Львівської області</t>
  </si>
  <si>
    <t>Капітальний ремонт елінгу для зберігання човнів ДЮСШ "Добротвір" в смт. Добротвір Кам'янка-Бузького району Львівської області</t>
  </si>
  <si>
    <t>Капітальний ремонт благоустрою з відновленням альтанки по вул. Озерній в селищі Добротвір Кам’янка-Бузького району Львівської області</t>
  </si>
  <si>
    <t>Реконструкція другої черги очисних споруд потужністю 50 м3/добу в с. Неслухів Кам’янка-Бузького району Львівської області</t>
  </si>
  <si>
    <t>Неслухівська сільська рада</t>
  </si>
  <si>
    <t>с Неслухів</t>
  </si>
  <si>
    <t>Придбання кондиціонерів-теплових насосів для громадського центру ім. Олени та Василя Петрахів в с. Старий Добротвір Кам’янка-Бузького району Львівської області</t>
  </si>
  <si>
    <t>Капітальний ремонт покрівлі Добротвірського професійного ліцею № 47 в смт. Добротвір Кам'янка-Бузького району Львівської області</t>
  </si>
  <si>
    <t>Капітальний ремонт інженерних мереж Кам’янка – Бузького районного територіального центру соціального обслуговування (надання соціальних послуг) по вул. Шевченка ,135 в м. Кам’янка – Бузька Львівської області</t>
  </si>
  <si>
    <t>Ініціативна група центру соціального обслуговування</t>
  </si>
  <si>
    <t>Облаштування дитячого майданчика по вул. Куземського в с. Ременів Кам’янка-Бузького району Львівської області</t>
  </si>
  <si>
    <t>Ініціативна група села Ременів</t>
  </si>
  <si>
    <t>Капітальний ремонт даху будівлі МПК в с. Велике Колодно Кам’янка-Бузького району Львівської області</t>
  </si>
  <si>
    <t>Придбання обладнання та інвентарю для благоустрою скверу ім. Марії Солодкої (комплексної пам’ятки природи) у селі Зубів Міст Кам’янка-Бузького району Львівської області</t>
  </si>
  <si>
    <t>Капітальний ремонт покриття тротуару по вул. Підлісна в с. Забужжя Кам’янка-Бузького району Львівської області</t>
  </si>
  <si>
    <t>Ініціативна група села Забужжя</t>
  </si>
  <si>
    <t>Реконструкція трав’яного покриття футбольного стадіону по вул. Шевченка 47 в у м. Кам’янка-Бузька Львівської області</t>
  </si>
  <si>
    <t>ГО «ФК Карпати-Кам’янка»</t>
  </si>
  <si>
    <t>Капітальний ремонт спортивного майданчика в с. Батятичі Кам’янка-Бузького району Львівської області</t>
  </si>
  <si>
    <t>с Батятичі</t>
  </si>
  <si>
    <t>Капітальний ремонт площі Святого Івана Павла ІІ у селі Руда Сілецька Кам’янка-Бузького району Львівської області</t>
  </si>
  <si>
    <t>Ініціативна група с.Руда Сілецька</t>
  </si>
  <si>
    <t>с Руда-Сілецька</t>
  </si>
  <si>
    <t>Будівництво модульної котельні ЦТДЮ в 
 м. Кам’янка-Бузька, вул. Шевченка, 3а Кам’янка-Бузького району Львівської області</t>
  </si>
  <si>
    <t>Реконструкція парку розваг та сімейного дозвілля в с. Руда Кам’янка-Бузького району Львівської області</t>
  </si>
  <si>
    <t>Технічне переоснащення (реконструкція внутрішніх систем опалення) територіального центру соціального обслуговування Кам’янка-Бузької міської ради в м. Кам'янка-Бузька, вул. І. Франка, 3 Львівської області</t>
  </si>
  <si>
    <t>Капітальний ремонт: благоустрій території громадської забудови культурно-просвітницького центру в с. Березина Миколаївського району Львівської області</t>
  </si>
  <si>
    <t>Ініціативна група с.Березина</t>
  </si>
  <si>
    <t>Капітальний ремонт території сільського стадіону с. Березина Березинської сільської ради Миколаївського району Львівської області</t>
  </si>
  <si>
    <t>Капітальний ремонт. Утеплення фасаду в Миколаївській РДЮСШ в м. Миколаєві Львівської області</t>
  </si>
  <si>
    <t>Дроговизька сільська рада</t>
  </si>
  <si>
    <t>Капітальний ремонт: благоустрій вулиці бічна 
 І. Франка (центр села) в с. Дроговиж Миколаївського району Львівської області</t>
  </si>
  <si>
    <t>Капітальний ремонт тротуару по вул. Івана Франка в с. Колодруби Миколаївського району Львівської області</t>
  </si>
  <si>
    <t>Ініціативна група с. Колодруби</t>
  </si>
  <si>
    <t>Капітальний ремонт частини огорожі цвинтару Колодрубівської сільської ради с. Колодруби Миколаївського району Львівської області</t>
  </si>
  <si>
    <t>Колодрубівська сільська рада</t>
  </si>
  <si>
    <t>Капітальний ремонт тротуарної доріжки по вул. Шевченка в с. Дроговиж Миколаївського району Львівської області</t>
  </si>
  <si>
    <t>Капітальний ремонт сільського стадіону в с. Більче Миколаївського району Львівської області</t>
  </si>
  <si>
    <t>Капітальний ремонт спортивного майданчика в с. Більче Миколаївського району Львівської області</t>
  </si>
  <si>
    <t>Придбання системи поливу для футбольного поля міського стадіону по вул. С. Бандери, 3 м. Миколаїв Львівської області</t>
  </si>
  <si>
    <t>Капітальний ремонт території сільського стадіону с. Мала Горожанна Новосілко-Опарської сільської ради Миколаївського району Львівської області</t>
  </si>
  <si>
    <t>Капітальний ремонт даху приміщення Управління соціального захисту населення Миколаївської РДА в м. Миколаїв Львівської області</t>
  </si>
  <si>
    <t>Ініціативна група працівників</t>
  </si>
  <si>
    <t>Придбання комплектної трансформаторної підстанції для живлення житлового кварталу забудови в урочищі «Між дорогами» в с. Гранки-Кути Миколаївського району Львівської області</t>
  </si>
  <si>
    <t>Берездівецька сільська рада</t>
  </si>
  <si>
    <t>с Гранки-Кути</t>
  </si>
  <si>
    <t>Капітальний ремонт території сільського стадіону c. Надітичі Розвадівської сільської ради Миколаївського району Львівської області</t>
  </si>
  <si>
    <t>Ініціативна група громадян с. Надітичі</t>
  </si>
  <si>
    <t>с Надітичі</t>
  </si>
  <si>
    <t>Будівництво дитячих майданчиків по вул. Івасюка, 11 в с. Годині Мостиського району Львівської області</t>
  </si>
  <si>
    <t>Ініціативна група жителів с. Годині</t>
  </si>
  <si>
    <t>Будівництво дитячого майданчика біля Народного дому по вул. Центральна в с. Арламівська Воля Мостиського району Львівської області</t>
  </si>
  <si>
    <t>Ініціативна група села Арламівська Воля</t>
  </si>
  <si>
    <t>с Арламівська Воля</t>
  </si>
  <si>
    <t>Будівництво дитячого майданчика філії «Мистицький ЗСО І-ІІ ст. - ЗДО» ОЗ «Твіржанський ЗСО І-ІІІ ст.-ЗДО» в с. Мистичі Мостиського району Львівської області</t>
  </si>
  <si>
    <t>Ініціативна група с. Мистичі</t>
  </si>
  <si>
    <t>с Мистичі</t>
  </si>
  <si>
    <t>Закупівля музичних інструментів для Мостиської дитячої музичної школи Мостиської міської ради Львівської області</t>
  </si>
  <si>
    <t>Будівництво дитячої площадки в с. Мостиська Другі по вул. Машиністів, 21 Мостиського району Львівської області</t>
  </si>
  <si>
    <t>Будівництво дитячого майданчика на стадіоні с. Волиця по вулиці Залізничній Мостиського району Львівської області</t>
  </si>
  <si>
    <t>Придбання обладнання та інвентарю для облаштування дитячих ігрових майданчиків на вул. 1-го Листопада м. Судова Вишня, вул. В. Стуса м. Судова Вишня та вул. Річна с. Новосільці</t>
  </si>
  <si>
    <t>Закупівля спортивно-ігрових конструкцій для облаштування дитячого майданчика в с.Княжий Міст Мостиського району Львівської області</t>
  </si>
  <si>
    <t>Ініціативна група села Кнжий Міст</t>
  </si>
  <si>
    <t>с Княжий Міст</t>
  </si>
  <si>
    <t>Придбання та встановлення камер відеоспостереження на території м. Судова Вишня Мостиського району Львівської області</t>
  </si>
  <si>
    <t>Капітальний ремонт навчальних приміщень Центру дитячої та юнацької творчості м. Перемишляни</t>
  </si>
  <si>
    <t>Ініціативна група ЦДЮТ</t>
  </si>
  <si>
    <t>Капітальний ремонт прибудинкової території (облаштування громадського простору "Дружимо будинками") по вул. Уляни Кравченко між будинками №19 і №21 в м. Бібрка Перемишлянського району Львівської області</t>
  </si>
  <si>
    <t>Ініціативна група з впровадження мікропроекту</t>
  </si>
  <si>
    <t>Капітальний ремонт глядацьких трибун та території міського стадіону у м. Бібрка Перемишлянського району Львівської області</t>
  </si>
  <si>
    <t>Ініціативна група ремонту трибун міського стадіону</t>
  </si>
  <si>
    <t>Капітальний ремонт системи опалення з впровадженням електричних енергоощадних технологій в Будинку дитячої та юнацької творчості м. Бібрка Перемишлянського району Львівської області</t>
  </si>
  <si>
    <t>Ініціативна група БДЮТ</t>
  </si>
  <si>
    <t>Капітальний ремонт тротуарів по вул. Л. Курбаса (вздовж майданчинка з штучним покриттям) у м. Бібрка Перемишлянського району Львівської області</t>
  </si>
  <si>
    <t>Ініціативна група вул. Курбаса</t>
  </si>
  <si>
    <t>Капітальний ремонт (із заміною вікон) будівлі кінотеатру в м. Бібрка по вул. Стрілецька, 1 (пам. архітектури місцевого значення охоронний №2359М)</t>
  </si>
  <si>
    <t>БФ "Спадщина.УА"</t>
  </si>
  <si>
    <t>Капітальний ремонт частини вулиці Вітовського (біля Каплички Пресвятої Богородиці) м. Бібрка Перемишлянського району Львівської області</t>
  </si>
  <si>
    <t>Ініцативна група ремонту вулиці Вітовського</t>
  </si>
  <si>
    <t>Благоустрій території Народного дому №2 в с. Старе Село Пустомитівського району Львівської області (капітальний ремонт)</t>
  </si>
  <si>
    <t>ГО "Територія вільних людей"</t>
  </si>
  <si>
    <t>Капітальний ремонт по очищенню та поглибленню ставу в с. Борщовичі Пустомитівського району Львівської області</t>
  </si>
  <si>
    <t>Закупівля нового обладнання та облаштування (реконструкція) спортивно дитячого майданчика на вул. Козацька м. Пустомити</t>
  </si>
  <si>
    <t>Капітальний ремонт спортивного комплексу "Сокіл" по вул. С. Бандери 96а в с. Борщовичі Пустомитівського району Львівської області. Коригування</t>
  </si>
  <si>
    <t>Капітальний ремонт та проведення благоусторю території дитячого майданчика в с. Ставчани Пустомитівського району Львівської області по вул. Галицькій</t>
  </si>
  <si>
    <t>Ставчанська сільська рада</t>
  </si>
  <si>
    <t>с Ставчани</t>
  </si>
  <si>
    <t>Містківська сільська рада</t>
  </si>
  <si>
    <t>Капітальний ремонт та проведення благоусторю території дитячого майданчика в с. Дібрівки Пустомитівського району Львівської області</t>
  </si>
  <si>
    <t>с Дібрівки</t>
  </si>
  <si>
    <t>Придбання та встановлення спортивного майданчика в селі Конопниця Пустомитівського району Львівської області</t>
  </si>
  <si>
    <t>Конопницька сільська рада</t>
  </si>
  <si>
    <t>с Конопниця</t>
  </si>
  <si>
    <t>Капітальний ремонт дитячого майданчика в с. Ков'ярі по вул. Ковирська Пустомитівського району Львівської області</t>
  </si>
  <si>
    <t>Жирівська сільська рада</t>
  </si>
  <si>
    <t>с Ков'ярі</t>
  </si>
  <si>
    <t>Реконструкція дитячого ігрового майданчика по вулиці Бічна Садова с. Сокільники Пустомитівського району Львівської області</t>
  </si>
  <si>
    <t>Закупівля та встановлення спортивно-дитячого майданчика на вул. Кучабського, м. Пустомити</t>
  </si>
  <si>
    <t>Ініціативна група мешканців вулиці Кучабського</t>
  </si>
  <si>
    <t>Придбання дитячого ігрового майданчику в с. Пикуловичі по вул. М. Булеци Пикуловичівської сільської ради Пустомитівського району Львівської області</t>
  </si>
  <si>
    <t>Пикуловичівська сільська рада</t>
  </si>
  <si>
    <t>с Пикуловичі</t>
  </si>
  <si>
    <t>Закупівля та встановлення камер відеоспостереження у м. Пустомити Львівської області</t>
  </si>
  <si>
    <t>Ініціативна група жителів м. Пустомити</t>
  </si>
  <si>
    <t>Придбання та встановлення дитячого спортивно-ігрового майданчика в с. Звенигород Пустомитівського району Львівської області</t>
  </si>
  <si>
    <t>Капітальний ремонт дитячого ігрового майданчика по вул. Тракт Глинянський у с. Нижня Білка Пустомитівського району Львівської області</t>
  </si>
  <si>
    <t>Верхньобілківська сільська рада</t>
  </si>
  <si>
    <t>с Нижня Білка</t>
  </si>
  <si>
    <t>Придбання та встановлення устаткування для дитячого ігрового майданчика в с. Городиславичі по вул. Шевченка 57 Миколаївської сільської ради Пустомитівського району Львівської області</t>
  </si>
  <si>
    <t>Миколаївська сільська рада</t>
  </si>
  <si>
    <t>с Городиславичі</t>
  </si>
  <si>
    <t>Придбання обладнання для спортивного майданчика в с. Пикуловичі по вул. М. Булеци Пикуловичівської сільської ради Пустомитівського району Львівської області</t>
  </si>
  <si>
    <t>Будівництво відеоспостереження в с. Пасіки-Зубрицькі Пустомитівського району Львівської області</t>
  </si>
  <si>
    <t>Придбання дитячих майданчиків, вуличних-флюгерів, дзеркала огляду, ЗІП (карт) в с. Пасіки-Зубрицькі Пустомитівського району Львівської області</t>
  </si>
  <si>
    <t>Придбання модульних роздягалок для футбольних полів із штучним покриттям в с. Зимна Вода Пустомитівського району Львівської області</t>
  </si>
  <si>
    <t>Придбання електричного трансформатора для кварталу забудови «Європейський край» в с. Зимна Вода Пустомитівського району Львівської області</t>
  </si>
  <si>
    <t>Придбання та встановлення дитячого ігрового майданчика по вул. Т. Шевченка в с. Скнилів Зимноводівської сільської ради Пустомитівського району Львівської області</t>
  </si>
  <si>
    <t>Придбання обладнання для влаштування скейт-парку по вулиці Зоряна в с. Муроване Мурованської сільської ради об’єднаної територіальної громади Пустомитівського району Львівської області</t>
  </si>
  <si>
    <t>Мурованська сільська рада</t>
  </si>
  <si>
    <t>с Муроване</t>
  </si>
  <si>
    <t>Реконструкція будівлі роздягальні на стадіоні в с. Гамаліївка Мурованської сільської ради ОТГ Пустомитівського району Львівської області</t>
  </si>
  <si>
    <t>с Гамаліївка</t>
  </si>
  <si>
    <t>Придбання обладнання (трибун) для стадіону в с. Муроване Мурованської сільської ради ОТГ Пустомитівського району Львівської області</t>
  </si>
  <si>
    <t>Капітальний ремонт спортивного майданчика у с. Підберізці Пустомитівського району Львівської області</t>
  </si>
  <si>
    <t>Капітальний ремонт спортивного майданчика у 
 с. Підгірне Пустомитівського району Львівської області</t>
  </si>
  <si>
    <t>с Підгірне</t>
  </si>
  <si>
    <t>Капітальний ремонт благоустрою території біля фігури Матері Божої по вул. Центральна в с.Солонка Пустомитівського району Львівської області</t>
  </si>
  <si>
    <t>Капітальний ремонт пішохідної доріжки на ділянці від вул. Коцюбинського до вул.Долинна в с. Солонка Пустомитівського району Львівської області</t>
  </si>
  <si>
    <t>Закупівля спортивного інвентарю для Комунального закладу Солонківська дитяча юнацька спортивна школа</t>
  </si>
  <si>
    <t>Благоустрій скверу (нове будівництво) в селі Раковець по вул. Центральна Пустомитівського району Львівської області (1 черга будівництва)</t>
  </si>
  <si>
    <t>Закупівля і встановлення знаків та інших елементів благоустрою на території Солонківської сільської ради</t>
  </si>
  <si>
    <t>Реконструкція відпочинкової зони по вул. Зоряна в с. Малечковичі Пустомитівського району Львівської області</t>
  </si>
  <si>
    <t>Капітальний ремонт пішохідного покриття по вул. Шевченка від буд. № 38 до буд. № 42 в с. Поршна Пустомитівського району Львівської області</t>
  </si>
  <si>
    <t>Ініціативна група мешканців с. Поршна</t>
  </si>
  <si>
    <t>Капітальний ремонт благоустрою громадського простору по вул.Довженка в с. Липники Пустомитіського району Львівської області</t>
  </si>
  <si>
    <t>Ініціативна група мешканців с. Липники</t>
  </si>
  <si>
    <t>Придбання стаціонарного обладнання оповіщення та вуличної звукофікації c.Новий Витків Радехівського району Львівської області з метою виконання на території населеного пункту завдань цивільного захисту</t>
  </si>
  <si>
    <t>Придбання дитячого ігрового майданчика у селі Дмитрів по вулиці Шевченка Радехівського району Львівської області</t>
  </si>
  <si>
    <t>Дмитрівська сільська рада</t>
  </si>
  <si>
    <t>с Дмитрів</t>
  </si>
  <si>
    <t>Придбання спортивного та ігрового інвентарю для проведення дозвілля та активного відпочинку дітей та молодів с. Поздимир Радехівського району Львівської області</t>
  </si>
  <si>
    <t>с Поздимир</t>
  </si>
  <si>
    <t>Облаштування місця для проведення культурно-масових заходів під відкритим небом «Літня сцена» в селі Поздимир Радехівського району Львівської області</t>
  </si>
  <si>
    <t>ГО "Агенція розвитку громади села Поздимир"</t>
  </si>
  <si>
    <t>Придбання дитячого ігрового майданчика у 
 с. Сабанівка по вулиці Широка Радехівської міської об’єднаної територіальної громади</t>
  </si>
  <si>
    <t>Ініціативна група села Сабанівка</t>
  </si>
  <si>
    <t>с Сабанівка</t>
  </si>
  <si>
    <t>Придбання спортивно-ігрового обладнання для облаштування стадіону по вулиці Весела в с. Тетевчиці Радехівського району Львівської області</t>
  </si>
  <si>
    <t>Ініціативна група села Тетевчиці</t>
  </si>
  <si>
    <t>с Тетевчиці</t>
  </si>
  <si>
    <t>Організація розвитково-ігрового простору для дітей по вулиці Першотравневій, 8 в селі Криве Радехівського району Львівської області</t>
  </si>
  <si>
    <t>с Криве</t>
  </si>
  <si>
    <t>Придбання та встановлення дитячого майданчика на території Кульчицької сільської ради Самбірського району Львівської області</t>
  </si>
  <si>
    <t>Кульчицька сільська рада</t>
  </si>
  <si>
    <t>с Сприня</t>
  </si>
  <si>
    <t>Встановлення дитячого ігрового майданчика в с. Роздільне Самбірського району Львівської області (будівництво)</t>
  </si>
  <si>
    <t>Роздільненська сільська рада</t>
  </si>
  <si>
    <t>с Роздільне</t>
  </si>
  <si>
    <t>Придбання та встановлення дитячих майданчиків на території Ралівської сільської ради Самбірського району Львівської області</t>
  </si>
  <si>
    <t>Ралівська сільська рада</t>
  </si>
  <si>
    <t>Капітальний ремонт річкового пішохідного моста в с. Задністря Самбірського району Львівської області</t>
  </si>
  <si>
    <t>с Задністря</t>
  </si>
  <si>
    <t>Реконструкція трибуни у спортивний павільйон на території стадіону в селі Нагірне Самбірського району Львівської області (ІІ черга)</t>
  </si>
  <si>
    <t>Благоустрій території між спортивним майданчиком із штучним покриттям та фігурою Матері Божої по вул. І. Франка в селі Ралівка Самбірського району Львівської області</t>
  </si>
  <si>
    <t>Придбання та встановлення дитячого спортивно-ігрового майданчика в с. Новосілки-Гостинні по вул. Головна, 72, Самбірського району Львівської області</t>
  </si>
  <si>
    <t>Капітальний ремонт стадіону в смт. Дубляни Самбірського району Львівської області</t>
  </si>
  <si>
    <t>Придбання дитячого ігрового майданчика в селі Велика Озимина Дублянської селищної ради Самбірського району Львівської області</t>
  </si>
  <si>
    <t>с Велика Озимина</t>
  </si>
  <si>
    <t>Капітальний ремонт автобусної зупинки в смт. Дубляни Самбірського району Львівської області</t>
  </si>
  <si>
    <t>Капітальний ремонт моста через р. Веретено по вул. Шевченка в смт. Дубляни Самбірського району Львівської області</t>
  </si>
  <si>
    <t>Виконання робіт з облаштування дитячого майданчика в с.Чернихів Самбірського району Львівської області (капітальний ремонт)</t>
  </si>
  <si>
    <t>Капітальний ремонт роздягалень футбольного стадіону по вул. Шевченка, 87 а у с. Загір’я Самбірського району Львівської області</t>
  </si>
  <si>
    <t>с Загір'я</t>
  </si>
  <si>
    <t>Капітальний ремонт під’їзної дороги до будинку № 17а на вулиці Самбірській у м.Рудки Самбірського району Львівської області</t>
  </si>
  <si>
    <t>м Рудки</t>
  </si>
  <si>
    <t>Придбання дитячих ігрових майданчиків для м. Рудки, вул. Садова, та с. Колбаєвичі, вул. Зелена, Самбірського району Львівської області</t>
  </si>
  <si>
    <t>Капітальний ремонт елементів благоустрою на площі Відродження у м. Рудки Самбірського району Львівської області</t>
  </si>
  <si>
    <t>Капітальний ремонт пам’ятного меморіалу бійцям УПА, які загинули у 1944 році та благоустрою території кладовища у селі Звір Самбірського району Львівської області</t>
  </si>
  <si>
    <t>с Звір</t>
  </si>
  <si>
    <t>Капітальний ремонт – утеплення фасаду Сколівського районного будинку дитячої та юнацької творчості м. Сколе</t>
  </si>
  <si>
    <t>Проведення робіт по облаштуванню рекреаційної зони "Павлів Потік", спрямованих на збереження природних комплексів та об'єктів території НПП "Сколівські Бескиди"</t>
  </si>
  <si>
    <t>ГЕО</t>
  </si>
  <si>
    <t>Придбання спеціального обладнання, призначеного для проведення науково-дослідних робіт на території Національного природного парку "Сколівські Бескиди"</t>
  </si>
  <si>
    <t>Будівництво огорожі футбольного поля с. Коростів Сколівського району Львівської області</t>
  </si>
  <si>
    <t>Благодійна організація</t>
  </si>
  <si>
    <t>с Коростів</t>
  </si>
  <si>
    <t>Будівництво спортивного майданчика по вул. Стрийській у м. Сколе Сколівського району Львівської області</t>
  </si>
  <si>
    <t>Ініціативна група м. Сколе</t>
  </si>
  <si>
    <t>Капітальний ремонт по заходах з енергозбереження комунальної установи «Сколівський інклюзивно-ресурсний центр» Сколівської районної ради Львівської області</t>
  </si>
  <si>
    <t>Придбання спортивного обладнання та інвентарю з настільного тенісу для Сколівського районного будинку дитячої та юнацької творчості</t>
  </si>
  <si>
    <t>Реконструкція тротуарного покриття по вулиці Зеленій в селі Поториця Сокальського району Львівської області</t>
  </si>
  <si>
    <t>Придбання спортивного майданчика в с. Лещатів Сокальського району Львівської області</t>
  </si>
  <si>
    <t>Боб’ятинська сільська рада</t>
  </si>
  <si>
    <t>с Боб'ятин</t>
  </si>
  <si>
    <t>Придбання та встановлення дитячого ігрового майданчика в с. Грозьово Старосамбірського району Львівської області</t>
  </si>
  <si>
    <t>Грозівська сільська рада</t>
  </si>
  <si>
    <t>с Грозьово</t>
  </si>
  <si>
    <t>Придбання та встановлення дитячого ігрового майданчика в с. Велика Лінина Старосамбірського району Львівської області</t>
  </si>
  <si>
    <t>Капітальний ремонт адмінбудівлі в с. Великосілля Старосамбірського району Львівської області</t>
  </si>
  <si>
    <t>Великосільська сільська рада</t>
  </si>
  <si>
    <t>с Великосілля</t>
  </si>
  <si>
    <t>Капітальний ремонт тротуару по вул. Л.Українки від будинку № 5б до будинку №8 в с. Спас Старосамбірського району Львівської області</t>
  </si>
  <si>
    <t>Тершівська сільська рада</t>
  </si>
  <si>
    <t>Капітальний ремонт тротуару в с. Страшевичі Старосамбірського району Львівської області</t>
  </si>
  <si>
    <t>Страшевицька сільська рада</t>
  </si>
  <si>
    <t>с Страшевичі</t>
  </si>
  <si>
    <t>Придбання та встановлення вуличного тренажерного майданчика в с. Спас Старосамбірського району Львівської області</t>
  </si>
  <si>
    <t>Придбання та встановлення дитячого ігрового майданчика в с. Тершів Старосамбірського району Львівської області</t>
  </si>
  <si>
    <t>с Тершів</t>
  </si>
  <si>
    <t>Топільницька сільська рада</t>
  </si>
  <si>
    <t>с Топільниця</t>
  </si>
  <si>
    <t>Капітальний ремонт тротуару по вул. Січових Стрільців в м. Хирів Старосамбірського району Львівської області</t>
  </si>
  <si>
    <t>Хирівська міська рада</t>
  </si>
  <si>
    <t>Капітальний ремонт могили борцям за волю України по вул. Л. Українки в селі Спас Старосамбірського району Львівської області</t>
  </si>
  <si>
    <t>Капітальний ремонт тротуару біля спортивного майданчика зі штучним покриттям по вул. Шевченка в с. Стрілки Старосамбірського району Львівської області</t>
  </si>
  <si>
    <t>Стрілківська сільська рада</t>
  </si>
  <si>
    <t>Капітальний ремонт тротуару по вул. Самбірська від будинку № 8 до будинку № 30 в м. Хирів Старосамбірського району Львівської області</t>
  </si>
  <si>
    <t>Придбання та встановлення дитячого ігрового майданчика в селі Топільниця Старосамбірського району Львівської області</t>
  </si>
  <si>
    <t>Придбання та встановлення дитячого ігрового майданчика в с.Підмостичі Старосамбірського району Львівської області</t>
  </si>
  <si>
    <t>Трушевицька сільська рада</t>
  </si>
  <si>
    <t>с Підмостичі</t>
  </si>
  <si>
    <t>Капітальний ремонт по вул. Добромильській від будинку № 30 з поворотом на вулицю Самбірську до будинку №8 в м. Хирів Старосамбірського району Львівської області</t>
  </si>
  <si>
    <t>Капітальний ремонт дитячого ігрового майданчика по вул. Придністрянська, 270 в с. Бусовисько Старосамбірського району Львівської області</t>
  </si>
  <si>
    <t>Верхньолужоцька сільська рада</t>
  </si>
  <si>
    <t>с Бусовисько</t>
  </si>
  <si>
    <t>Впровадження енергозберігаючих заходів в адмінбудівлі в с. Скелівка Старосамбірського району Львівської області. Капітальний ремонт</t>
  </si>
  <si>
    <t>Скелівська сільська рада</t>
  </si>
  <si>
    <t>с Скелівка</t>
  </si>
  <si>
    <t>Придбання та встановлення дитячих ігрових майданчиків на території міста Старий Самбір Львівської області</t>
  </si>
  <si>
    <t>Капітальний ремонт площі Ринок, 1 в м. Добромиль Старосамбірського району Львівської області</t>
  </si>
  <si>
    <t>Добромильська міська рада</t>
  </si>
  <si>
    <t>Придбання та встановлення дитячого ігрового майданчика в с. Гуманець Старосамбірського району Львівської області</t>
  </si>
  <si>
    <t>Чаплівська сільська рада</t>
  </si>
  <si>
    <t>с Гуманець</t>
  </si>
  <si>
    <t>Створення та облаштування еколого-пізнавального маршруту в межах регіонального ландшафтного парку "Верхньодністровські Бескиди"</t>
  </si>
  <si>
    <t>Ініціативна група РЛП «Верхньодністровські Бескиди»</t>
  </si>
  <si>
    <t>с Головецько</t>
  </si>
  <si>
    <t>Облаштування території навколо спортивного майданчика зі штучним покриттям по вул. Героя України Б. Сольчаника в м. Старий Самбір Львівської області (капітальний ремонт)</t>
  </si>
  <si>
    <t>Капітальний ремонт площі біля хреста 2000-ліття Різдва Христового в м. Старий Самбір Львівської області</t>
  </si>
  <si>
    <t>Облаштування відпочинкової зони біля "Вежа пам'яті" воїнам УПА на горі Діл біля с. Недільна Старосамбірського району Львівської області</t>
  </si>
  <si>
    <t>с Недільна</t>
  </si>
  <si>
    <t>Капітальний ремонт автобусних зупинок в с. Лопушанка-Хомина Старосамбірського району Львівської області</t>
  </si>
  <si>
    <t>с Лопушанка-Хомина</t>
  </si>
  <si>
    <t>Капітальний ремонт тротуару по вул. Дністрова в м. Старий Самбір Львівської області</t>
  </si>
  <si>
    <t>Капітальний ремонт тротуару по вул. Шевченка від будинку № 1 до будинку № 35 в м. Старий Самбір Львівської області</t>
  </si>
  <si>
    <t>Капітальний ремонт автобусних зупинок по вул. Центральна в с. Біличі Старосамбірського району Львівської області</t>
  </si>
  <si>
    <t>Білицька сільська рада</t>
  </si>
  <si>
    <t>Придбання акустичної системи для супроводу пленарних засідань сесій та авторських заходів Старосамбірської районної ради Львівської області</t>
  </si>
  <si>
    <t>Ініціативна група виконавчого апарату Старосамбірської районної ради</t>
  </si>
  <si>
    <t>Капітальний ремонт автобусних зупинок по вул. Галицька в с. Волошиново Старосамбірського району Львівської області</t>
  </si>
  <si>
    <t>Волошинівська сільська рада</t>
  </si>
  <si>
    <t>с Волошиново</t>
  </si>
  <si>
    <t>Капітальний ремонт покрівлі бібліотеки на 
 пл. Свободи, 10 в смт. Нижанковичі Старосамбірського району Львівської області</t>
  </si>
  <si>
    <t>Придбання та встановлення дитячого ігрового майданчика в смт. Нижанковичі Старосамбірського району Львівської області</t>
  </si>
  <si>
    <t>Придбання та встановлення дитячого ігрового майданчика в с. Боршевичі Старосамбірського району Львівської області</t>
  </si>
  <si>
    <t>Капітальний ремонт автобусної зупинки на пл. Свободи в смт. Нижанковичі Старосамбірського району Львівської області</t>
  </si>
  <si>
    <t>Придбання радіомікрофонів Стрийським районним Будинком дитячої та юнацької творчості Стрийського району Львівської області</t>
  </si>
  <si>
    <t>Ініціативна група Стрийського районного БДЮТ</t>
  </si>
  <si>
    <t>м Стрий</t>
  </si>
  <si>
    <t>Придбання дитячого ігрового майданчика по вул. Сонячна в с. Ярушичі Стрийського району Львівської області</t>
  </si>
  <si>
    <t>Підгірцівська сільська рада</t>
  </si>
  <si>
    <t>Капітальний ремонт частини шатрової покрівлі плавального басейну ДЮСШ «Сокіл» в с. Угерсько Стрийського району Львівської області</t>
  </si>
  <si>
    <t>с Угерсько</t>
  </si>
  <si>
    <t>Облаштування (капітальний ремонт) території навколо природного джерела по вул. Т. Шевченка у с. Підгірці Стрийського району Львівської області</t>
  </si>
  <si>
    <t>Благоустрій території парку-пам’ятки садово-паркового мистецтва «Підгірцівський парк» в с. Підгірці Стрийського району Львівської області</t>
  </si>
  <si>
    <t>Придбання дорожніх знаків для підвищення рівня безпеки дорожнього руху на дорогах комунальної власності в с. Грабовець Стрийського району Львівської області</t>
  </si>
  <si>
    <t>Придбання системи відеонагляду для Грабовецької сільської ОТГ</t>
  </si>
  <si>
    <t>Придбання дитячого майданчика по вул. Поповича, 130 в с. Грабовець Стрийського району Львівської області</t>
  </si>
  <si>
    <t>Придбання інтерактивного мультимедійного комплексу (інтерактивні дошки, мультимедійні проектори з короткофокусним об’єктивом, ноутбук вчителя, монтажний комплект, який складається з кріплення для проектора та комплекту кабелів для підключення та інсталяції інтерактивного комплексу) у Боринському професійному ліцеї народних промислів і ремесел</t>
  </si>
  <si>
    <t>Капітальний ремонт покрівлі Будинку дитячої та юнацької творчості у м. Турка Турківської районної ради Турківського району Львівської області</t>
  </si>
  <si>
    <t>Капітальний ремонт благоустрою території парку с. Прилбичі Яворівського району Львівської області</t>
  </si>
  <si>
    <t>Капітальний ремонт санвузлів в приміщенні КО (УЗ) ФОК «Старт» в м. Новояворівськ вул. Шевченка 3 Яворівського району Львівської області</t>
  </si>
  <si>
    <t>ГО «Яворівська Агенція регіонального розвитку»</t>
  </si>
  <si>
    <t>Капітальний ремонт гідрологічних пам’яток природи місцевого значення "Джерело №1-К" та "Джерело №2" санаторію «Прикордонник -Немирів» (військова частина 1487) Державної прикордонної служби України</t>
  </si>
  <si>
    <t>Ініціативна група села Завадів</t>
  </si>
  <si>
    <t>с Завадів</t>
  </si>
  <si>
    <t>Капітальний ремонт огорожі ботанічної пам’ятки природи місцевого значення «Віковий дуб» санаторію "Прикордонник - Немирів" (військова частина 1487) ДПСУ</t>
  </si>
  <si>
    <t>Ініціативна група селища Немирів</t>
  </si>
  <si>
    <t>смт Немирів</t>
  </si>
  <si>
    <t>Реконструкція вуличного освітлення по вул. Л. Курбаса та вул. П. Грабовського в м. Дрогобич Львівської області</t>
  </si>
  <si>
    <t>Вуличне освітлення</t>
  </si>
  <si>
    <t>ГО "СУАТОГА"</t>
  </si>
  <si>
    <t>Капітальний ремонт частини зовнішніх мереж та освітлення по вул. Привокзальна в м. Моршин Львівської області</t>
  </si>
  <si>
    <t>Реконструкція мережі зовнішнього освітлення по пр. Шевченка в м. Червоноград Львівської області з використанням енергозберігаючих технологій</t>
  </si>
  <si>
    <t>Червоноградська міська рада</t>
  </si>
  <si>
    <t>Реконструкція мережі зовнішнього освітлення по вул. Стуса в м. Червоноград Львівської області з використанням енергозберігаючих технологій</t>
  </si>
  <si>
    <t>Реконструкція мережі зовнішнього освітлення по вул. С.Бандери в м. Червоноград Львівської області з використанням енергозберігаючих технологій</t>
  </si>
  <si>
    <t>Придбання обладнання (дефібриляторів) для Львівського обласного кардіологічного центру</t>
  </si>
  <si>
    <t>Обласні заклади та установи, некомерційні комунальні підприємства</t>
  </si>
  <si>
    <t>Організація call-центру для забезпечення сучасних стандартів обслуговування на домедичному етапі у КНП ЛОР «Львівський обласний клінічний діагностичний центр»</t>
  </si>
  <si>
    <t>Ініціативна група КНП ЛОР "Львівський обласний клінічний діагностичний центр"</t>
  </si>
  <si>
    <t>Придбання автоматичної мийно-дезінфікуючої машини з метою зниження ризиків інфікування при проведенні ендоскопічних маніпуляцій  у ендоскопічному відділенні КНП ЛОР «Львівський обласний клінічний діагностичний центр»</t>
  </si>
  <si>
    <t>Покращення якості обстеження з метою надання медичної допомоги хворим з психічними розладами в м. Львові та Львівській області відповідно до сучасних стандартів. Закупівля електроенцефалографа та електрокардіографа</t>
  </si>
  <si>
    <t>Ініціативна група КНП ЛОР</t>
  </si>
  <si>
    <t>Інноваційні технології в сучасній експозиції» (Придбання обладнання для облаштування експозиційних залів КЗ ЛОР «Історико-краєзнавчий музей» у м. Винники, вул. Галицька 26)</t>
  </si>
  <si>
    <t>КЗ ЛОР «Історико-краєзнавчий музей»</t>
  </si>
  <si>
    <t>м Винники</t>
  </si>
  <si>
    <t>Капітальний ремонт палати хірургічного відділення №1 КНП ЛОР "Львівська обласна клінічна лікарня" за адресою м. Львів, вул.Чернігівська, 7</t>
  </si>
  <si>
    <t>Ініціативна група хірургічного відділення</t>
  </si>
  <si>
    <t>Придбання та встановлення дитячо-спортивного майданчика для дітей з особливими потребами в Львівській обласній дитячій клініці ОХМАТДИТ (корпус № 2 в смт. Брюховичі, вул. Лікарська 3)</t>
  </si>
  <si>
    <t>Проект придбання ІФА-аналізатора для централізованої серологічної лабораторії Комунального некомерційного підприємства Львівської обласної ради "Львівського обласного шкірно-венерологічного диспансеру"</t>
  </si>
  <si>
    <t>Капітальний ремонт тераси відділення судово-психіатричної експертизи №5 КЗ ЛОР "ЛОКПЛ" по вул. Кульпарківська, 95 в м. Львові</t>
  </si>
  <si>
    <t>Ініціативна група КЗ ЛОР «Львівська обласна клінічна психіатрична лікарня»</t>
  </si>
  <si>
    <t>Капітальний ремонт приміщень психоневрологічного відділення для хворих з пограничними станами та психосоматичними розладами №7 КЗ ЛОР ЛОКПЛ по вул. Кульпарківська, 95 в м. Львові</t>
  </si>
  <si>
    <t>Капітальний ремонт під’їздної частини приймального відділення Комунального некомерційного підприємства Львівської обласної ради «Львівський регіональний фтизіопульмонологічний клінічний лікувально-діагностичний центр» за адресою: м.Львів, вул. Зелена,477» (Приймальне відділення – лице лікарні)</t>
  </si>
  <si>
    <t>Ініціативна група "Центру легеневого здоров'я"</t>
  </si>
  <si>
    <t>Закупівля гінекологічного крісла-стола у Львівський обласний центр репродуктивного здоров'я населення</t>
  </si>
  <si>
    <t>Капітальний ремонт покрівлі навчального корпусу №2 ВНКЗ ЛОР «Львівський медичний коледж післядипломної освіти» м. Львів, вул. Липинського 54 (5-ий поверх)</t>
  </si>
  <si>
    <t>Ініціативна група вищого навчального КЗ ЛОР</t>
  </si>
  <si>
    <t>Придбання обладнання для Центру муковісцидозу для дорослого населення на базі КЗ ЛОР Львівський обласний госпіталь ветеранів війн та репресованих ім. Ю. Липи</t>
  </si>
  <si>
    <t>Ініціативна група Центру муковісцидозу</t>
  </si>
  <si>
    <t>Придбання світлового обладнання для КЗ ЛОР "Львівського академічного обласного театру ляльок"</t>
  </si>
  <si>
    <t>Капітальний ремонт кімнат гігієни для пацієнтів ІІ ортопедичного відділення КЗ ЛОР Львівський обласний госпіталь ветеранів війн та репресованих ім. Ю. Липи</t>
  </si>
  <si>
    <t>Ініціативна група ІІ ортопедичного відділення</t>
  </si>
  <si>
    <t>Придбання комп’ютерного обладнання для впровадження медичної інформаційної системи в КЗ ЛОР Львівський обласний госпіталь ветеранів війн та репресованих ім. Ю. Липи</t>
  </si>
  <si>
    <t>Ініціативна група КЗ ЛОР «Львівський обласний госпіталь ветеранів війн та репресованих ім.Ю.Липи»</t>
  </si>
  <si>
    <t>Придбання обладнання для облаштування STEM-класу (класу робототехніки) у КЗ ЛОР «Винниківська загальноосвітня санаторна школа-інтернат І-ІІІ ступенів».</t>
  </si>
  <si>
    <t>КЗ ЛОР «Винниківська загальноосвітня санаторна школа-інтернат І-ІІІ ступенів»</t>
  </si>
  <si>
    <t>Капітальний ремонт частини будівлі "Відділення психогенної травми № 26 КЗ ЛОР "Львівська обласна клінічна психіатрична лікарня" на вул. Кульпарківській, 95 в м. Львові Центр допомоги ветеранам АТО "Фенікс-Хаб"</t>
  </si>
  <si>
    <t>Ініціативна група КЗ ЛОР</t>
  </si>
  <si>
    <t>Капітальний ремонт приміщень сурдологопедичного відділення Комунального некомерційного підприємства Львівської обласної ради "Західноукраїнський спеціалізований дитячий медичний центр" по вул. Дністерська 27 у м. Львів</t>
  </si>
  <si>
    <t>Ініціативна група КНП "Західноукраїнський спеціалізований дитячий медичний центр"</t>
  </si>
  <si>
    <t>Закупівля життєво необхідних кисневих концентраторів та медичних відсмоктувачів для дітей, хворих на невиліковні генетичні захворювання, які перебувають під опікою відділення Мобільний хоспіс для дітей Комунального некомерційного підприємства Львівської обласної ради «Західноукраїнський спеціалізований дитячий медичний центр»</t>
  </si>
  <si>
    <t>«Lev IT» - студія розумного школяра. Придбання 3D-принтера у Львівську обласну бібліотеку для дітей</t>
  </si>
  <si>
    <t>Ініативна група КЗ ЛОР</t>
  </si>
  <si>
    <t>Придбання обладнання та інвентарю з метою створення та облаштування Центру ранньої діагностики розладів спектру аутизму на базі Комунального закладу Львівської обласної ради "Західноукраїнський спеціалізований дитячий медичний центр"</t>
  </si>
  <si>
    <t>Реконструкція даху відділення кризових станів лікувально-реабілітаційне № 31 КЗ ЛОР «ЛОКПЛ» в м. Львів, вул. Кульпарківська, 95</t>
  </si>
  <si>
    <t>Ініаціативна КЗ ЛОР</t>
  </si>
  <si>
    <t>Облаштування палат інтенсивної терапії для немовлят та дітей з вродженими вадами розвитку II-педіатричного відділення (відділення раннього дитинства) комунального некомерційного підприємства Львівської обласної ради «Львівська обласна дитяча лікарня «ОХМАТДИТ» життєво необхідним обладнанням</t>
  </si>
  <si>
    <t>Капітальний ремонт стін і облаштування підвісної стелі високого залу другого поверху КЗК ЛОР КМЦ "Львівський палац мистецтв"</t>
  </si>
  <si>
    <t>Ініціативна група Львівського палацу мистецтв</t>
  </si>
  <si>
    <t>Придбання та встановлення обладнання для системи відеонагляду, охоронної сигналізації та системи екстреного виклику персоналу у стаціонарному загально-психіатричному відділенні № 25 КЗ ЛОР ЛОКПЛ з метою покращення нагляду, підвищення безпеки та покращення лікування пацієнтів</t>
  </si>
  <si>
    <t>Завершення будівництва пральні КНП ЛОР "Львівського онкологічного регіонального лікувально-діагностичного центру"</t>
  </si>
  <si>
    <t>Ініціативна група КНП ЛОР "Львівський онкологічний регіональний лікувально-діагностичний центр"</t>
  </si>
  <si>
    <t>Капітальний ремонт операційної "малоінвазивної та інноваційної хірургіхї" хірургічного відділення №2 КНП ЛОР "Львівська Обласна Клінічна Лікарня" по вул. Некрасова, 4 у м. Львові</t>
  </si>
  <si>
    <t>Ініціативна група хірургічного відділення №2 КНП ЛОР</t>
  </si>
  <si>
    <t>Закупівля устаткування для операційного блоку (хірургічні інструменти) хірургічного відділення № 2 КНП ЛОР Львівська обласна клінічна лікарня</t>
  </si>
  <si>
    <t>Ініціативна група хірургічного відділення №2</t>
  </si>
  <si>
    <t>Придбання обладнання для підвищення ефективності використання інформаційно-комунікаційних технологій в освітньому процесі середньої загальноосвітньої школи № 41 м. Львова</t>
  </si>
  <si>
    <t>Ініціативна група школи №41 м. Львова</t>
  </si>
  <si>
    <t>Капітальний ремонт спортивного залу (заміна віконних блоків) у Східницькій загальноосвітній школі І-ІІІ ст. № 2 на вул. Промислова, 5 в смт. Східниця</t>
  </si>
  <si>
    <t xml:space="preserve">Ініціативна група закладу ЗСО №8 </t>
  </si>
  <si>
    <t>Придбання роялю Yamaha для забезпечення культурно-мистецьких та освітніх послуг у КЗ ЛОР Дрогобицький музичний коледж iмені В. Барвінського</t>
  </si>
  <si>
    <t>Модернізація шляхом закупівлі системи звукопідсилюючого обладнання КЗ ЛОР Львівського академічного обласного музично-драматичного театру ім. Ю. Дрогобича</t>
  </si>
  <si>
    <t>ГО "Спілка учасників АТО Галичина"</t>
  </si>
  <si>
    <t>Придбання меблів для приміщення денного стаціонару поліклінічного відділення КНП "Рава-Руська районна лікарня" по вул.Грушевського, 34, м.Рава-Руська, Жовківського району, Львівської області</t>
  </si>
  <si>
    <t>Капітальний ремонт (заміна вікон) спеціалізованої школи І-ІІІ ступенів № 8 з поглибленим вивченням англійської мови вул. Січових Стрільців, 18 м. Самбір Львівської області</t>
  </si>
  <si>
    <t>ГО "Поступ Пониковицької сільської ради"</t>
  </si>
  <si>
    <t>Капітальний ремонт санвузлів в КЗ ЛОР "Підкамінський навчально - реабілітаційний центр І - ІІІ ступенів з поглибленою професійною підготовкою" в смт. Підкамінь Бродівського району Львівської області</t>
  </si>
  <si>
    <t>Наквашанська сільська рада</t>
  </si>
  <si>
    <t>с Микити</t>
  </si>
  <si>
    <t>Реконструкція ліній вуличного освітлення с. Попівці ( вул. Сонячна, Центральна, Весела ) та с. Нем’яч (вул. Центральна та Кирнична) Поповецької сільської ради Бродівського району Львівської області</t>
  </si>
  <si>
    <t>Поповецька сільська рада</t>
  </si>
  <si>
    <t>с Попівці</t>
  </si>
  <si>
    <t>Реконструкція лінії вуличного освітлення с.Микити вулиці Довга, Лісова та Сонячна Бродівського району Львівської області</t>
  </si>
  <si>
    <t xml:space="preserve">Ініціативна група с. Топорів </t>
  </si>
  <si>
    <t>Реконструкція вуличного освітлення в с.Ракобовти Буського району Львівської області.</t>
  </si>
  <si>
    <t>Благодійний фонд ім. С.Навроцького</t>
  </si>
  <si>
    <t>Будівництво мереж вуличного освітлення по діючих електроопорах вул. Верхня та вул. Зелена с. Добряни Городоцького району Львівської області</t>
  </si>
  <si>
    <t>Ініціативна група с. Добряни</t>
  </si>
  <si>
    <t>Реконструкція вуличного освітлення вул. Січових Стрільців та Шевченка с. Грімне Городоцького району Львівської області</t>
  </si>
  <si>
    <t>Ініціативна група с. Грімне</t>
  </si>
  <si>
    <t>с Грімне</t>
  </si>
  <si>
    <t>Реконструкція вуличного освітлення вул. Т.Шевченка, Польова, Шкільна в с.Хишевичі Городоцького району Львівської області</t>
  </si>
  <si>
    <t>Ініціативна група с.Хишевичі</t>
  </si>
  <si>
    <t>с Хишевичі</t>
  </si>
  <si>
    <t>Капітальний ремонт території І корпусу Підбузького геріатричного пансіонату смт. Підбуж Дрогобицького району Львівської області</t>
  </si>
  <si>
    <t>Ініціативна група КЗ ЛОР "Підбузький геріатричний пансіонат"</t>
  </si>
  <si>
    <t>Придбання мультимедійного обладнання для Комунального закладу Львівської обласної ради «Адміністрація державного історико-культурного заповідника «Нагуєвичі»</t>
  </si>
  <si>
    <t>Ініціативна група КЗ ЛОР "Адміністрація державного історико-культурного заповіднико "Нагуєвичі"</t>
  </si>
  <si>
    <t>с Нагуєвичі</t>
  </si>
  <si>
    <t>Реконструкція вуличного освітлення в с.Тинів Дрогобицького району Львівської області</t>
  </si>
  <si>
    <t>Грушівська сільська рада</t>
  </si>
  <si>
    <t>Реконструкція мереж вуличного освітлення по вулицях Т. Шевченка, І. Франка в селі Ясениця-Сільна Дрогобицького району Львівської області</t>
  </si>
  <si>
    <t>Ясенице-Сільнянська сільська рада</t>
  </si>
  <si>
    <t>с Ясениця-Сільна</t>
  </si>
  <si>
    <t>Реконструкція мереж вуличного освітлення по вулицях Т.Шевченка,Зеленій в с.Опака Дрогобицького району Львівської області</t>
  </si>
  <si>
    <t>Опаківська сільська рада</t>
  </si>
  <si>
    <t>с Опака</t>
  </si>
  <si>
    <t>Реконструкція мереж вуличного освітлення по вулицях І.Франка, Нова в селі Доброгостів Дрогобицького району ЛЬвівської області</t>
  </si>
  <si>
    <t>Реконструкція мереж вуличного освітлення по вулицях Л.Українки, Т. Шевченка в с. Уріж Дрогобицького району Львівської області</t>
  </si>
  <si>
    <t>Реконструкція вуличного освітлення комунальних доріг та пішохідних доріжок в с. Михайлевичі, Дрогобицького району Львівської області: вул. Миру, вул. Шевченка, вул. Л. Українки № 1- № 7</t>
  </si>
  <si>
    <t>Михайлевицька сільська рада</t>
  </si>
  <si>
    <t>с Михайлевичі</t>
  </si>
  <si>
    <t>Реконструкція мереж вуличного освітлення по вулицях Меденицькій, Липовецькій, Механізаторів в селі Солонське, Дрогобицького району, Львівської області</t>
  </si>
  <si>
    <t>Солонська сільська рада</t>
  </si>
  <si>
    <t>с Солонське</t>
  </si>
  <si>
    <t>Реконструкція мереж вуличного освітлення по вулиці Л.Українки в селі Долішній Лужок Дрогобицького району Львівської області</t>
  </si>
  <si>
    <t>Долішньолужецька сільська рада</t>
  </si>
  <si>
    <t>с Долішній Лужок</t>
  </si>
  <si>
    <t>Реконструкція мереж вуличного освітлення по вулицях Л. Українки, Т. Шевченка, І. Франка в селі Верхній Дорожів, Дрогобицького району, Львівської області</t>
  </si>
  <si>
    <t>Верхньодорожівська сільська рада</t>
  </si>
  <si>
    <t>с Верхній Дорожів</t>
  </si>
  <si>
    <t>Реконструкція мереж вуличного освітлення по вулиці Дрогобицькій в селі Ступниця Дрогобицького району Львівської області</t>
  </si>
  <si>
    <t>Ступницька сільська рада</t>
  </si>
  <si>
    <t>с Ступниця</t>
  </si>
  <si>
    <t>Реконструкція мереж вуличного освітлення по вул. Івана Франка в с. Нагуєвичі Дрогобицького району Львівської області</t>
  </si>
  <si>
    <t>Нагуєвицька сільська рада</t>
  </si>
  <si>
    <t>Капітальний ремонт утеплення фасаду в житловому корпусі комунального закладу Львівської обласної ради «Ходорівському психоневрологічному інтернаті» за адресою, вулиця Стрийська буд. 68 села Жирова Жидачівського району Львівської області</t>
  </si>
  <si>
    <t>с Жирова</t>
  </si>
  <si>
    <t>Придбання обладнання для їдальні комунального закладу Львівської обласної ради «Ходорівський психоневрологічний інтернат за адресою вулиця Стрийська буд. 68 в селі Жирова Жидачівського району Львівської області</t>
  </si>
  <si>
    <t>Капітальний ремонт з заміною віконних прорізів на металопластикові склопакети з впровадженням енергозберігаючих технологій Жовківської ЗОШ №2 І-ІІІ ступенів по вул.Львівська 37 А в м.Жовква Жовківського району Львівської області</t>
  </si>
  <si>
    <t>Придбання обладнання на харчоблок ДНЗ №2 м.Рава-Руська, вул. Вокзальна, 18, Жовківського району Львівської області</t>
  </si>
  <si>
    <t>Ініціативна група жителів села Артасів</t>
  </si>
  <si>
    <t>с Артасів</t>
  </si>
  <si>
    <t>Реконструкція вуличного освітлення в с. Гійче, Жовківського району, Львівської області: ІІ-черга (вул. Володимира Великого)</t>
  </si>
  <si>
    <t>Реконструкція вуличного освітлення села Стара Скварява (з підключенням вуличної мережі від ТП 124) Жовківського району Львівської області</t>
  </si>
  <si>
    <t>Староскварявська сільська рада</t>
  </si>
  <si>
    <t>с Стара Скварява</t>
  </si>
  <si>
    <t>Реконструкція вуличного освітлення вулиць Яремчука, Шевченка у селі Артасів Жовківського району Львівської області</t>
  </si>
  <si>
    <t>Придбання комп`ютерної та офісної техніки для КЗ ЛОР Монастироцького психоневрологічного інтернату Жовківського району Львівської області</t>
  </si>
  <si>
    <t>Ініціативна група КЗ ЛОР "Монастироцький психоневрологічний інтернат"</t>
  </si>
  <si>
    <t>с Монастирок</t>
  </si>
  <si>
    <t>Капітальний ремонт відділення анестезіології з ліжками для інтенсивної терапії КНП «Золочівська ЦРЛ» по вул. Ак. Павлова, 48 м. Золочів Львівська області</t>
  </si>
  <si>
    <t>Капітальний ремонт жіночої консультації КНП «Золочівська ЦРЛ» в м.Золочів на вул. Пушкіна, 13 Золочівського району Львівської області</t>
  </si>
  <si>
    <t>Освітлення пішохідної алеї на вул. Валовій біля пам’ятки національного значення Храму Святого Миколая у м. Золочеві Львівської області. Капітальний ремонт</t>
  </si>
  <si>
    <t xml:space="preserve">Золочівська міська рада </t>
  </si>
  <si>
    <t>Підсвітка нерегульованих пішохідних переходів для забезпечення безпеки руху пішоходів та водіїв в м. Золочеві Львівської області (капітальний ремонт)</t>
  </si>
  <si>
    <t>Реконструкція вуличного освітлення на вул. Головна, Двірники в с. Майдан-Гологірський Золочівського району Львівської області</t>
  </si>
  <si>
    <t>Реконструкція вуличного освітлення в с. Поляни Золочівського району Львівської області</t>
  </si>
  <si>
    <t>Реконструкція вуличного освітлення вулиці Якимівка, вулиці Шевченка (хутір Болото), вулиці Заріки, вулиці Літвінчука, вулиці Нова в с. Сновичі Золочівського району Львівської області</t>
  </si>
  <si>
    <t>Сновицька сільська рада</t>
  </si>
  <si>
    <t>Реконструкція зовнішнього освітлення вул. Центральна, І. Франка, Ремезівцівської, Шептицького, Гайова, Нова в с. Шпиколоси Золочівського району Львівської області</t>
  </si>
  <si>
    <t>Шпиколоська сільська рада</t>
  </si>
  <si>
    <t>Реконструкція лінії 0,4 кВ (Монтаж лінії вуличного освітлення) в с. Перекалки Кам’янка-Бузького району Львівської області</t>
  </si>
  <si>
    <t>Реконструкція вуличного освітлення по вул. І.Франка та по вул. Космонавтів в с. Старий Добротвір Кам’янка-Бузького району Львівської області</t>
  </si>
  <si>
    <t>Капітальний ремонт вуличного освітлення вул. Т.Шевченка, вул.Зелена в с.Горішнє Миколаївського району Львівської області</t>
  </si>
  <si>
    <t>Горішненська сільська рада</t>
  </si>
  <si>
    <t>с Горішнє</t>
  </si>
  <si>
    <t>Капітальний ремонт вуличного освітлення по вулиці Полуботка в с. Дроговиж Миколаївського району Львівської області</t>
  </si>
  <si>
    <t>ГО "Урочище Матецьке"</t>
  </si>
  <si>
    <t>Капітальний ремонт вуличного освітлення в с. Тужанівці, с. Підгірці Миколаївського району Львівської області</t>
  </si>
  <si>
    <t>Станківецька сільська рада</t>
  </si>
  <si>
    <t>Придбання інвентарю (м'яких меблів) для вихованців та підопічних КЗ ЛОР "Роздільський дитячий будинок-інтернат"</t>
  </si>
  <si>
    <t>Будівництво лінії вуличного освітлення в с.Тишковичі Мостиського району Львівської області</t>
  </si>
  <si>
    <t>Ініціативна група жителів села Тишковичі</t>
  </si>
  <si>
    <t>с Тишковичі</t>
  </si>
  <si>
    <t>Будівництво лінії вуличного освітлення по вул.Лісова в с.Заріччя Мостиського району Львівської області</t>
  </si>
  <si>
    <t>Ініціативна група с.Заріччя</t>
  </si>
  <si>
    <t>Будівництво лінії вуличного освітлення в 
 с. Санники Мостиського району Львівської області</t>
  </si>
  <si>
    <t>Ініціативна група жителів с. Санники</t>
  </si>
  <si>
    <t>с Санники</t>
  </si>
  <si>
    <t>Будівництво лінії вуличного освітлення по вул. Зелена, 1-125 в с.Стрілецьке Мостиського району Львівської області</t>
  </si>
  <si>
    <t>Ініціативна група жителів с.Стрілецьке</t>
  </si>
  <si>
    <t>с Стрілецьке</t>
  </si>
  <si>
    <t>Будівництво лінії вуличного освітлення в с.Вишенька Мостиського району Львівської області</t>
  </si>
  <si>
    <t>Ініціативна група с.Вишенька</t>
  </si>
  <si>
    <t>с Вишенька</t>
  </si>
  <si>
    <t>Будівництво лінії вуличного освітлення в 
 с. Раденичі Мостиського району Львівської області</t>
  </si>
  <si>
    <t>Капітальний ремонт благоустрою подвір'я КЗЛОР «Судововишнянський психоневрологічний інтернат» в м. Судова Вишня по вул. Бічна Садова, 3 Мостиського району Львівської області</t>
  </si>
  <si>
    <t>Будівництво лінії вуличного освітлення в с. Довгомостиська по вул. Садова Мостиського району Львівської області</t>
  </si>
  <si>
    <t>Реконструкція мереж вуличного освітлення села Лагодів Перемишлянського району Львівської області</t>
  </si>
  <si>
    <t>Виконавчий комітет Лагодівської сільської ради</t>
  </si>
  <si>
    <t>с Лагодів</t>
  </si>
  <si>
    <t>Реконструкція вуличного освітлення в селі Боршів Перемишлянського району Львівської області</t>
  </si>
  <si>
    <t>Виконавчий комітет Боршівської сільської ради</t>
  </si>
  <si>
    <t>Ініціативна група школи с. Любешка</t>
  </si>
  <si>
    <t>Відділ освіти Пустомитівської РДА</t>
  </si>
  <si>
    <t xml:space="preserve">Сокільницька сільська рада </t>
  </si>
  <si>
    <t>ГО "Борщовицька оселя"</t>
  </si>
  <si>
    <t>Реконструкція вуличного освітлення с. Пикуловичі вул. Л. Українки, Лугова Пустомитівського району Львівської області</t>
  </si>
  <si>
    <t>Реконструкція вуличного освітлення с. Пикуловичі вул. І. Лаби, Шкільна Пустомитівського району Львівської області</t>
  </si>
  <si>
    <t>Реконструкція лінії 0,4кВ від КТП-571, КТП-574 (монтаж лінії вуличного освітлення) по вул.Загреблянській, вул.Миру в с.Семенівка Пустомитівського району</t>
  </si>
  <si>
    <t>Семенівська сільська рада</t>
  </si>
  <si>
    <t>Реконструкція лінії вуличного освітлення в 
 с. Солонка вул. Наварійська Пустомитівського району Львівської області</t>
  </si>
  <si>
    <t>Реконструкція лінії 0,4 кВ від ТП-130 (монтаж лінії вуличного освітлення) в с. Солонка Пустомитівського району Львівської області</t>
  </si>
  <si>
    <t>Реконструкція лінії 0,4кВ (монтаж лінії вуличного освітлення) по вул. Затишна - вул. Козацька в с.Поршна Пустомитівського району Львівської області</t>
  </si>
  <si>
    <t>Ініціативна група мешканців с.Поршна</t>
  </si>
  <si>
    <t>Реконструкція лінії 0,4кВ (монтаж лінії вуличного освітлення) по вул.Поршнянська (до могили Героя Небесної сотні М.-О. Паньківа) в с. Липники Пустомитівського району Львівської області</t>
  </si>
  <si>
    <t>Реконструкція лінії 0,4 кВ від КТП-10 КТП-548 (монтаж лінії вуличного освітлення) в с. Сороки Пустомитівського району Львівської області</t>
  </si>
  <si>
    <t>с Сороки</t>
  </si>
  <si>
    <t>Капітальний ремонт Кульчицького НВК (утеплення фасаду) в селі Кульчиці Самбірського району Львівської області</t>
  </si>
  <si>
    <t>Реконструкція вуличного освітлення вулиць: Поливки, Коваля в селі Кульчиці Самбірського району Львівської області (ІІІ етап)</t>
  </si>
  <si>
    <t>Реконструкція вуличного освітлення по вулиці Самбірській в селі Сіде Самбірського району Львівської області</t>
  </si>
  <si>
    <t>Городищенська сільська рада</t>
  </si>
  <si>
    <t>Реконструкція вуличного освітлення вулиць с. Вощанці та с. Канафости Самбірського району Львівської області</t>
  </si>
  <si>
    <t>ГО "Агенція розвитку сіл Вощанцівської сільської ради"</t>
  </si>
  <si>
    <t>Реконструкція вуличного освітлення по вул. Зелена в селі Хлопчиці Самбірського району Львівської області</t>
  </si>
  <si>
    <t>Реконструкція вуличного освітлення вул. Садова в селі Новосілки-Гостинні Самбірського району Львівської області</t>
  </si>
  <si>
    <t>Придбання сонячної мережевої електростанції для Спортивно-туристичного оздоровчого комплексу "Прикарпаття": вул.Лісна 53, с. Сприня Самбірського району Львівської області</t>
  </si>
  <si>
    <t>Реконструкція системи вуличного освітлення по вул. Б. Хмельницького в селі Викоти Самбірського району Львівської області (частина 1)</t>
  </si>
  <si>
    <t>с Викоти</t>
  </si>
  <si>
    <t>Реконструкція вуличного освітлення с. П'яновичі Самбірського району Львівської області</t>
  </si>
  <si>
    <t>с П'яновичі</t>
  </si>
  <si>
    <t>Реконструкція вуличного освітлення вулиць: Л.Українки, І.Франка, Зелена в селі Вільшаник Самбірського району Львівської області</t>
  </si>
  <si>
    <t>с Вільшаник</t>
  </si>
  <si>
    <t>Реконструкція вуличного освітлення вул. Центральна в с. Монастирець Самбірського району Львівської області</t>
  </si>
  <si>
    <t>с Монастирець</t>
  </si>
  <si>
    <t>Капітальний ремонт вуличного освітлення (з використанням енергозберігаючих ламп) в с.Биличі Воютицької сільської ради Самбірського району Львівської області</t>
  </si>
  <si>
    <t>с Биличі</t>
  </si>
  <si>
    <t>Капітальний ремонт вуличного освітлення (з використанням енергозберігаючих ламп) в с.Ракова Воютицької сільської ради Самбірського району Львівської області</t>
  </si>
  <si>
    <t>с Ракова</t>
  </si>
  <si>
    <t>Капітальний ремонт вуличного освітлення (з використанням енергозберігаючих ламп) в с. Сусідовичі Воютицької сільської ради Самбірського району Львівської області</t>
  </si>
  <si>
    <t>Реконструкція вуличного освітлення (з використанням енергозберігаючих ламп) в с. Велика Озимина Дублянської селищної ради Самбірського району Львівської області</t>
  </si>
  <si>
    <t>Реконструкція (впровадження енергозберігаючих технологій) вуличного освітлення села Мала Озимина Дублянської селищної ради Самбірського району Львівської області вул. Сонячна, вул. В. Федика ) Коригування</t>
  </si>
  <si>
    <t>с Мала Озимина</t>
  </si>
  <si>
    <t>Реконструкція вуличного освітлення по вул.Тиха, вул. Нова, вул.Підлісна, вул. Городенцева, вул. Перемоги в с. Луки Самбірського району Львівської області</t>
  </si>
  <si>
    <t>Реконструкція вуличного освітлення вул. І.Франка в с. Велика Білина Самбірського району Львівської області</t>
  </si>
  <si>
    <t>с Велика Білина</t>
  </si>
  <si>
    <t>Реконструкція вуличного освітлення вул. Центральна, Миру в с. Задністряни Самбірського району Львівської області</t>
  </si>
  <si>
    <t>с Задністряни</t>
  </si>
  <si>
    <t>Реконструкція вуличного освітлення вулиць Січових Стрільців, Св. Миколая, Вулінікова, Тиха в селі Чайковичі Самбірського району Львівської області</t>
  </si>
  <si>
    <t>с Чайковичі</t>
  </si>
  <si>
    <t>Реконструкція вуличного освітлення у селі Чуква по вул.Самбірська, вул.Шкільна Самбірського району Львівської області</t>
  </si>
  <si>
    <t>Закупівля спортивного інвентарю на дитячу турбазу"Карпати" в с. Кам'янка Сколівського району Львівської області</t>
  </si>
  <si>
    <t>с Кам'янка</t>
  </si>
  <si>
    <t>Придбання обладнання, що підлягає встановленню, для проведення розрахунково-касового та туристично-інформаційного обслуговування відвідувачів комунального закладу Львівської обласної ради «Адміністрація державного історико-культурного заповідника «Тустань»</t>
  </si>
  <si>
    <t>ГО «Тустань»</t>
  </si>
  <si>
    <t>с Урич</t>
  </si>
  <si>
    <t>Капітальний ремонт приміщень другого поверху будівлі для облаштування фондосховища в с. Урич Сколівського району Львівської області</t>
  </si>
  <si>
    <t>Капітальний ремонт приміщення (створення відділення підтриманого проживання підопічних реабілітація підопічних)» комунального закладу Львівської обласної ради "Лешківський психоневрологічний інтернат" в с.Лешків Сокальського району Львівської області</t>
  </si>
  <si>
    <t>с Лешків</t>
  </si>
  <si>
    <t>Реконструкція вуличного освітлення в с. Поториця по вулицях Зелена, Сонячна, Січових Стрільців Сокальського району Львівської області</t>
  </si>
  <si>
    <t>Капітальний ремонт фасаду корпусу № 1 КЗ ЛОР Созанський психоневрологічний інтернат Старосамбірського району Львівської області</t>
  </si>
  <si>
    <t>Ініціативна група КЗ ЛОР "Созанський психоневрологічний інтернат"</t>
  </si>
  <si>
    <t>с Созань</t>
  </si>
  <si>
    <t>с Передільниця</t>
  </si>
  <si>
    <t>Капітальний ремонт вуличного освітлення (з використанням енергозберігаючих ламп) с.Губичі Солянуватської сільської ради Старосамбірського району Львівської області</t>
  </si>
  <si>
    <t>Солянуватська сільська рада</t>
  </si>
  <si>
    <t>с Губичі</t>
  </si>
  <si>
    <t>Капітальний ремонт вуличного освітлення (з використанням енергозберігаючих ламп) с.Созань, вул. Зелена, с.Кобло вул. Центральна Старосамбірського району Львівської області</t>
  </si>
  <si>
    <t>с Березів</t>
  </si>
  <si>
    <t>Капітальний ремонт вуличного освітлення (з використанням енергозберігаючих ламп) с. Головецько вул.Центральна, вул. Нова, вул. Набережна Старосамбірського району Львівської області</t>
  </si>
  <si>
    <t>Головецька сільська рада</t>
  </si>
  <si>
    <t>Капітальний ремонт вуличного освітлення (з використанням енергозберігаючих ламп) с. Біличі вул. Центральна, вул. Зарічна, вул. Зелена Старосамбірського району Львівської області</t>
  </si>
  <si>
    <t>Капітальний ремонт вуличного освітлення (з використанням енергозберігаючих ламп) с. Тернава вул. Річна, вул. Замкова Старосамбірського району Львівської області</t>
  </si>
  <si>
    <t>Тернавська сільська рада</t>
  </si>
  <si>
    <t>Капітальний ремонт вуличного освітлення (з використанням енергозберігаючих ламп) с. Велика Волосянка вул. Центральна Старосамбірського району Львівської області</t>
  </si>
  <si>
    <t>Ясенице-Замківська сільська рада</t>
  </si>
  <si>
    <t>с Велика Волосянка</t>
  </si>
  <si>
    <t>Капітальний ремонт вуличного освітлення (з використанням енергозберігаючих ламп) по вул. Зарічна в м. Старий Самбір Львівської області</t>
  </si>
  <si>
    <t>Капітальний ремонт вуличного освітлення (з використанням енергозберігаючих ламп) по вул. Героя України Богдана Сольчаника, вул. Степана Бандери в м. Старий Самбір Львівської області</t>
  </si>
  <si>
    <t>Капітальний ремонт вуличного освітлення (з використанням енергозберігаючих ламп) с. Чаплі вул. Шкільна, вул. Л. Українки, вул. Зелена Старосамбірського району Львівської області</t>
  </si>
  <si>
    <t>с Чаплі</t>
  </si>
  <si>
    <t>Капітальний ремонт вуличного освітлення (з використанням енергозберігаючих ламп) с. Велика Лінина вул. Шевченка, с. Лаврів, вул. Шевченка Старосамбірського району Львівської області</t>
  </si>
  <si>
    <t>Капітальний ремонт вуличного освітлення (з використанням енергозберігаючих ламп) в с. Топільниця вул. Шевченка вул. Монастирська Старосамбірського району Львівської області</t>
  </si>
  <si>
    <t>Капітальний ремонт вуличного освітлення (з використанням енергозберігаючих ламп) вул. Галицька, вул. О.Кобилянської, вул. Салінарна, вул. Січових Стрільців, вул. Садова, вул. Богдана Хмельницького в м. Добромиль Старосамбірського району Львівської області</t>
  </si>
  <si>
    <t>Капітальний ремонт вуличного освітлення  (з використанням енергозберігаючих ламп)  с. Березів вул. Л.Українки, вул. Зелена, вул. Шевченка Старосамбірського району Львівської області</t>
  </si>
  <si>
    <t>Капітальний ремонт вуличного освітлення (з використанням енергозберігаючих ламп) в селі Нове Місто, вул. Центральна, вул. Польова, вул. Зарічна, вул. Вишнева, вул. Закутна Старосамбірського району Львівської області</t>
  </si>
  <si>
    <t>Капітальний ремонт вуличного освітлення (з використанням енергозберігаючих ламп) в селі Болозів вул. Шевченка, вул. Л. Українки Старосамбірського району Львівської області</t>
  </si>
  <si>
    <t>с Болозів</t>
  </si>
  <si>
    <t>Капітальний ремонт вуличного освітлення по вул. Стрийська в с. Лисовичі та вул. Шевченка в с. Баня Лисовицька Стрийського району Львівської області</t>
  </si>
  <si>
    <t>Ініціативна група с. Баня Лисовицька та Лисовичі</t>
  </si>
  <si>
    <t>Капітальний ремонт Матківського НВК (ЗНЗ I-II ст – дошкільний навчальний заклад» (заходи з енергозбереження) Турківського району Львівської області)</t>
  </si>
  <si>
    <t>Капітальний ремонт вуличного освітлення (з використанням енергозберігаючих ламп) по вул Центральна с. Вовче Турківського району Львівської області</t>
  </si>
  <si>
    <t>ГО "Агенція регіонального розвитку Турківщини"</t>
  </si>
  <si>
    <t>Капітальний ремонт вуличного освітлення (з використанням енергозберігаючих ламп) по вул Горішня с. Шум’яч Турківського району Львівської області</t>
  </si>
  <si>
    <t>с Шум’яч</t>
  </si>
  <si>
    <t>Реконструкція вуличного освітлення Бірківської сільської ради,по вулиці Львівськав селі Бірки Яворівського району Львівської області</t>
  </si>
  <si>
    <t>Бірківська сільська рада</t>
  </si>
  <si>
    <t>с Бірки</t>
  </si>
  <si>
    <t>Реконструкція мережі вуличного освітлення по вул. Шевченка, Зарічна в с. Карачинів Вороцівської сільської ради Яворівського району Львівської області</t>
  </si>
  <si>
    <t>с Карачинів</t>
  </si>
  <si>
    <t>Міженецька ОТГ</t>
  </si>
  <si>
    <t>Реконструкція зовнішнього освітлення з використанням енергозберігаючих технологій в селі Пацьковичі Старосамбірського району Львівської області по вул. Центральна</t>
  </si>
  <si>
    <t>Міженецька сільська рада</t>
  </si>
  <si>
    <t>с Міженець</t>
  </si>
  <si>
    <t>Ініціативна група працівників та батьків ЗЗСО I – III ступенів. №7</t>
  </si>
  <si>
    <t>ГО "Маю права"</t>
  </si>
  <si>
    <t>ГО "Центр розвитку міста Золочева"</t>
  </si>
  <si>
    <t>ГО "Футбольний клуб Промінь-Більче"</t>
  </si>
  <si>
    <t>ГО "ФК Миколаїв"</t>
  </si>
  <si>
    <t>ГО "ФК МГ-Галичина"</t>
  </si>
  <si>
    <t>ГЕО "Природа"</t>
  </si>
  <si>
    <t>ГО "Наш успіх"</t>
  </si>
  <si>
    <t>ГО "Агенція місцевого розвитку села Явора"</t>
  </si>
  <si>
    <t>Капітальний ремонт стелі закладу дошкільної освіти с.Солонка Солонківської сільської ради Пустомитівського району Львівської області</t>
  </si>
  <si>
    <t>Будівництво лінії вуличного освітлення в м.Судова Вишня по вул.1-го Листопада Мостиського району Львівської області</t>
  </si>
  <si>
    <t>Капітальний ремонт Городоцького НВК№2 «Загальноосвітня школа І ступеня – гімназія» в м. Городок Львівської області</t>
  </si>
  <si>
    <t>Придбання обладнання для КНП "Центр первинної медико-санітарної допомоги" Зимноводівської сільської ради Пустомитівського району Львівської області</t>
  </si>
  <si>
    <t>Придбання обладнання спортивного майданчика біля Скнилівської НВК Пустомитівського району Львівської області</t>
  </si>
  <si>
    <t>Відновлення вуличного освітлення (капітальний ремонт) у парку культури і відпочинку на вул. Трускавецькій у м. Дрогобич Львівської області</t>
  </si>
  <si>
    <t>Будівництво дитячого майданчика у місті Дрогобич Львівської області, М. Грушевського 89/3, 95/2,95/1</t>
  </si>
  <si>
    <t>Будівництво дитячого майданчика по вулиці Спортивна (на перехресті з вулицею Бетховена) м. Дрогобич</t>
  </si>
  <si>
    <t>Капітальний ремонт вуличного освітлення (з використанням енергозберігаючих ламп) в  с. Передільниця вул. Польова та с. Трушевичі Старосамбірського району Львівської області</t>
  </si>
  <si>
    <t>Закупівля твердопаливного котла у Рава-Руський ліцей Жовківської районної ради Львівської області</t>
  </si>
  <si>
    <t>Капітальний ремонт по облаштуванню благоустрою території по вул. С. Бандери 96В  у с. Борщовичі Пустомитівського району Львівської області</t>
  </si>
  <si>
    <t>с Тинів</t>
  </si>
  <si>
    <t>Капітальний ремонт сходів та сходової площадки біля житлового будинку № 28в по вул. Січових Стрільців в м. Золочів Львівської області</t>
  </si>
  <si>
    <t>Реконструкція покрівлі приміщення моно-практики с.Поляни Золочівського району Львівської області</t>
  </si>
  <si>
    <t>Капітальний ремонт покрівлі даху будівлі Опорного навчального закладу "Рава-Руська загальноосвітня школа №1 І-ІІІ ступенів" по вул. Я. Мудрого, 9 в м. Рава-Руська Жовківського району Львівської області</t>
  </si>
  <si>
    <t xml:space="preserve">                              </t>
  </si>
  <si>
    <t>Закупівля обладнання для влаштування скейт-парку по вул. Січових Стрільців в с. Сокільники Пустомитівського району Львівської області</t>
  </si>
  <si>
    <t>Капітальний ремонт операційної КНП «Дрогобицька міська лікарня №3» ДМР по вул. Трускавецька, 67 в м. Дрогобич Львівської обл.</t>
  </si>
  <si>
    <t>Капітальний ремонт санвузлів Раделицького НВК (ЗНЗ-ДНЗ) Миколаївського району</t>
  </si>
  <si>
    <t>Капітальний ремонт фасаду історико-краєзнавчого музею "Сколівщина" КЗ Сколівської районної ради</t>
  </si>
  <si>
    <t>Капітальний ремонт класного приміщення для актового залу в Козівському ОНЗЗСО І-ІІІ ст.- ліцеї Сколівської районної ради</t>
  </si>
  <si>
    <t xml:space="preserve">Капітальний ремонт із заміною вікон в ЗДО (ясла-садок) №116 Львівської міської ради № 116 на вул. Джерельній, 71 </t>
  </si>
  <si>
    <t>Капітальний ремонт з заміною віконних та дверних блоків у ЗДО (ясла-садок) компенсуючого типу «Веселка» Львівської міської ради на вул.Китайській, 6-а</t>
  </si>
  <si>
    <t>Капітальний ремонт і заміною вікон у Ліцеї «Гроно» Львівської міської ради на вул. Вигоди, 27</t>
  </si>
  <si>
    <t>Капітальний ремонт із заміною вікон в Ліцеї №2 Львівської міської ради на вулиці Володимира Великого, 55-А</t>
  </si>
  <si>
    <t xml:space="preserve">Капітальний ремонт із заміною вікон та дверей в ЗДО (ясла-садок) № 134 Львівської міської ради на вул. Володимира Великого, 55 </t>
  </si>
  <si>
    <t xml:space="preserve">Капітальний ремонт із заміною вікон у ЦТДЮГ на вул. А. Вахнянина, 29 </t>
  </si>
  <si>
    <t>Капітальний ремонт приміщення в Ліцеї «Інтелект» Львівської міської ради на вул. Запорізькій, 20</t>
  </si>
  <si>
    <t>Капітальний ремонт лабораторії в ЗСШ "Лідер" на вул. М.Некрасова, 59</t>
  </si>
  <si>
    <t>Капітальний ремонт систем електропостачання та електроосвітлення Львівської середньої загальноосвітньої школи східних мов та східних бойових мистецтв «Будокан» з поглибленим вивченням іноземних мов на вул. Шухевича, 2</t>
  </si>
  <si>
    <t>Капітальний ремонт південної стіни фасаду Класичної гімназії при Львівському національному університеті Ім. І. Франка з утепленням стін з метою енергозбереження по вул. Пороховій, 3</t>
  </si>
  <si>
    <t>Капітальний ремонт з утепленням фасаду ЗДО (ясла-садок) №33 Львівської міської ради, на вул. Володимира Великого, 13-а</t>
  </si>
  <si>
    <t xml:space="preserve">Капітальний ремонт огорожі ДЗО БФ Карітас-Львів УГКЦ Кризового центру "Діти вулиці'' вул. К. Левицького, 111 </t>
  </si>
  <si>
    <t xml:space="preserve">Капітальний ремонт території у ЗДО (дитячий садок) № 131 Львівської міської ради на вул. Антоновича, 109-А </t>
  </si>
  <si>
    <t>Капітальний ремонт огорожі у ЗДО (ясла-садок) № 163 Львівської міської ради на вул. В.Симоненка, 16</t>
  </si>
  <si>
    <t>Капітальний ремонт огорожі у ЗДО (дитячий садок) № 135 Львівської міської ради на вул. Героїв Майдану, 8-а</t>
  </si>
  <si>
    <t xml:space="preserve">Капітальний ремонт території ЗДО (ясла-садок) №73 Львівської міської ради на вул. Бойчука, 7 </t>
  </si>
  <si>
    <t>Капітальний ремонт із заміною вікон ЗСШ № 100 на вул. І.Величковського, 58</t>
  </si>
  <si>
    <t xml:space="preserve">Капітальний ремонт актового залу у ЗДО (ясла-садок) "Казка" Львівської міської ради на вул. Є. Патона, 24 </t>
  </si>
  <si>
    <t xml:space="preserve">Капітальний ремонт пішохідних доріжок на території Львівського навчально-виховного комплексу садка-школи "Малюк" по вул. Володимира Великого 41-а </t>
  </si>
  <si>
    <t>Капітальний ремонт території у ЗДО (ясла-садок) №180 Львівської міської ради на вул.Грушевського, 56 у смт. Рудно</t>
  </si>
  <si>
    <t>Капітальний ремонт літніх павільйонів у ЗДО (ясла-садок) №143 Львівської міської ради на вул.А.Макаренка, 9 у смт Брюховичі</t>
  </si>
  <si>
    <t>Придбання обладнання і предметів довгострокового користування для Львівської української приватної гімназії на вул. Я. Ярославенка, 3-5</t>
  </si>
  <si>
    <t xml:space="preserve">Придбання обладнання і предметів довгострокового користування  в ЗСШ "Лідер" на вул. Некрасова, 59 </t>
  </si>
  <si>
    <t>Придбання обладнання і предметів довгострокового користування для Ліцею №75 імені Лесі Українки Львівської міської ради на вул.В.Караджича, 7</t>
  </si>
  <si>
    <t xml:space="preserve">Придбання обладнання і предметів довгострокового користування для Ліцею «Інтелект» Львівської міської ради на вул. Запорізькій, 20 </t>
  </si>
  <si>
    <t xml:space="preserve">Придбання обладнання і предметів довгострокового користування для ЗДО (ясла-садок) №1 Львівської міської ради на вул. Олени Степанівни, 48-а </t>
  </si>
  <si>
    <t>Придбання обладнання і предметів довгострокового користування для ЗДО (дитячий садок)  №135Львівської міської ради на вул. Героїв Майдану, 8-а</t>
  </si>
  <si>
    <t>Придбання автоматичного біохімічного аналізатора для лабораторії КНП "3-я МКЛ м. Львова"</t>
  </si>
  <si>
    <t>Капітальний ремонт операційного приміщення центру термічної травми та пластичної хірургії Комунального некомерційного підприємства "8-а міська клінічна лікарня м. Львова"</t>
  </si>
  <si>
    <t>Капітальний ремонт системи опалення корпусу №1 Рава-Руського ліцею Жовківської районної ради Львівської області</t>
  </si>
  <si>
    <t>Встановлення дитячого майданчика у житловому будинку ОСББ «Магнолія-Сихів» по вул. Драгана, 9 м. Львів</t>
  </si>
  <si>
    <t>Капітальний ремонт внутрішніх приміщень будинку управління Дроговизької сільської ради Миколаївського району Львівської області</t>
  </si>
  <si>
    <t>Капітальний ремонт автобусних зупинок в  с. Топільниця Старосамбірського району Львівської області</t>
  </si>
  <si>
    <t>Придбання та встановлення дитячого майданчика в Новокам'янському ДНЗ с. Нова Кам'янка Жовківського району Львівської області</t>
  </si>
  <si>
    <t>Капітальний ремонт з влаштуванням гідроізоляції фундаменту будівлі ЗДО №37 на вул. Княгині Ольги 59, а у м. Львові</t>
  </si>
  <si>
    <t>Капітальний ремонт будівлі спортивного залу (заміна віконних та дверних блоків) в Дрогобицькій ЗОШ І-ІІІ ступенів №3 на вул.Завалля 12 м. Дрогобич Львівська область (Коригування кошторисної документації)</t>
  </si>
  <si>
    <t>Капітальний ремонт концертного залу Моршинської школи мистецтв по вул. Привокзальній, 61</t>
  </si>
  <si>
    <t>Капітальний ремонт прибудинкової території по вул. Степана Бандери, 3А в місті Новий Розділ Львівської області</t>
  </si>
  <si>
    <t>Придбання обладнання для гінекологічного відділення КНП Самбірської міської ради та Самбірської районної ради «Самбірська центральна районна лікарня» по вул. Шпитальна, 14 в м. Самборі, Львівської області</t>
  </si>
  <si>
    <t>Капітальний ремонт мережі водопостачання в будівлі поліклініки КП "Центральна міська лікарня Червоноградської міської ради" по вул. Івасюка,2 в м. Червоноград Львівської області</t>
  </si>
  <si>
    <t>Капітальний ремонт з утеплення фасаду приміщення Підкамінської міської лікарні</t>
  </si>
  <si>
    <t>Реконструкція приміщення старої котельні опорного загальноосвітнього навчального закладу «Буська ЗОШ І-ІІІ ст. № 1» Буської районної ради Львівської області в актову залу</t>
  </si>
  <si>
    <t>Капітальний ремонт стоматологічної поліклініки в м. Городок, Львівської області</t>
  </si>
  <si>
    <t>с. Грушів</t>
  </si>
  <si>
    <t>Реконструкція зовнішнього освітлення вулиці Грушевського (оп.№79-115) у с.Грушів Дрогобицького району Львівської області</t>
  </si>
  <si>
    <t>Капітальний ремонт приміщення Сулятицької СЗОШ І - ІІІ ступенів Жидачівського р-ну з заміною віконних блоків на металапластикові</t>
  </si>
  <si>
    <t>с. Сулятичі</t>
  </si>
  <si>
    <t>Капітальний ремонт народного дому с. Зіболки Жовківського району Львівської області</t>
  </si>
  <si>
    <t>с. Зіболки</t>
  </si>
  <si>
    <t>Влаштування вуличного освітлення на пішохідній доріжці по вул.Світанок в с.Сновичі Золочівського району Львівської області (капітальний ремонт)</t>
  </si>
  <si>
    <t>с. Сновичі</t>
  </si>
  <si>
    <t>Капітальний ремонт їдальні Великоколоднівського НВК «ЗНЗ І-ІІІ ст. –ДНЗ» Кам’янка-Бузького району Львівської області</t>
  </si>
  <si>
    <t>Придбання інвентарю для зали засідань адмінбудинку Миколаївської районної ради Львівської області</t>
  </si>
  <si>
    <t>Капітальний ремонт Народного дому с. Мишлятичі Мостиського району Львівської області</t>
  </si>
  <si>
    <t>с. Мишлятичі</t>
  </si>
  <si>
    <t>с. Підгородище</t>
  </si>
  <si>
    <t>Реконструкція вуличного освітлення в селі Підгородище Перемишлянського району Львівської області</t>
  </si>
  <si>
    <t>Благоустрій парку по вул. Шевченка в с. Семенівка Пустомитівського району Львівської області</t>
  </si>
  <si>
    <t>Капітальний ремонт головного входу будівлі Народного дому по площі В. Стуса,3 в м. Радехові Львівська область</t>
  </si>
  <si>
    <t>м. Радехів</t>
  </si>
  <si>
    <t>Капітальний ремонт І-го поверху Гординянської СЗШ І-ІІ ст. в с. Гординя Самбірського району Львівської області</t>
  </si>
  <si>
    <t>с. Гординя</t>
  </si>
  <si>
    <t>Капітальний ремонт покрівлі будівлі Центру дозвілля по вул. Шептицького, 34 в м. Сокаль Львівської області</t>
  </si>
  <si>
    <t>Реконструкція площі Героїв Небесної сотні в м.Старий Самбір Львівської області. Коригування</t>
  </si>
  <si>
    <t>Капітальний ремонт приміщення Стрілківської СЗОШ I-III ст. Стрийського району Львівської області (заміна вікон)</t>
  </si>
  <si>
    <t>с.Присліп</t>
  </si>
  <si>
    <t>Реконструкція контори під Народний дім в с. Присліп Турківського району Львівської області</t>
  </si>
  <si>
    <t>Капітальний ремонт приміщень із заміною дерев'яних віконних та дверних блоків на енергозберігаючі в Наконечнянській ЗОШ І-ІІ ступенів імені Героя України Романа Сеника Яворівської районної ради Львівської області</t>
  </si>
  <si>
    <t>с. Наконечне Друге</t>
  </si>
  <si>
    <t>Капітальний ремонт (заміна вікон) в будівлі сільської ради с. Ріпчиці Дрогобицького району Львівської області</t>
  </si>
  <si>
    <t>с. Ріпчиці</t>
  </si>
  <si>
    <t>Виконання робіт з облаштування дитячого майданчика в с. Нижнє Самбірського району Львівської області (капітальний ремонт)</t>
  </si>
  <si>
    <t>с. Нижнє</t>
  </si>
  <si>
    <t>Придбання та встановлення дитячого ігрового майданчику в с. Полянка Містківської сільської ради Пустомитівського району Львівської області</t>
  </si>
  <si>
    <t>с. Полянка</t>
  </si>
  <si>
    <t>Придбання та встановлення системи відеоспостереження на території Пикуловичівської сільської ради Пустомитівського району Львівської області</t>
  </si>
  <si>
    <t>Придбання комп’ютерної техніки для комунального закладу Львівської обласної ради Підкамінський психоневрологічний інтернат</t>
  </si>
  <si>
    <t>Придбання обладнання для облаштування дитячого ігрового майданчика в КЗ ЛОР «НРЦ І-ІІ ступенів «Світанок» з поглибленою професійною підготовкою» у м. Червонограді Львівської області</t>
  </si>
  <si>
    <t>м. Стрий</t>
  </si>
  <si>
    <t>Капітальний ремонт віконних та дверних прорізів Стрийської дитячої музичної школи ім. О. Нижанківського, вул.Валова,11</t>
  </si>
  <si>
    <t>Реконструкція дитячого майданчика  в с. Летня Дрогобицького району Львівської області</t>
  </si>
  <si>
    <t>Ініціативна група ЗДО №37 м. Львів</t>
  </si>
  <si>
    <t>Ініціативна група школи №5</t>
  </si>
  <si>
    <t>Ініціативна група ЗОШ І-ІІІ ступенів №3</t>
  </si>
  <si>
    <t>Виконавчий комітет Самбірської міської ради</t>
  </si>
  <si>
    <t>Капітальний ремонт актового залу СЗШ №3 м.Трускавець, по вул. Стебницькій, 98 (облаштування підвісної стелі, заміна світильників, заміна дверей)</t>
  </si>
  <si>
    <t>Ініціативна група лікарів та громади міста</t>
  </si>
  <si>
    <t>Ріпчицька сільська рада</t>
  </si>
  <si>
    <t>Ініціативна група с.Сулятичі</t>
  </si>
  <si>
    <t>Ініціативна група мешканців села Сновичі</t>
  </si>
  <si>
    <t>Ініціативна група с. Мишлятичі</t>
  </si>
  <si>
    <t>Виконавчий комітет Сокальської міської ради</t>
  </si>
  <si>
    <t>Ініціативна група мешканців села Присліп</t>
  </si>
  <si>
    <t>Ініціативна група філії</t>
  </si>
  <si>
    <t>Ініціативна група Середкевицького НВК</t>
  </si>
  <si>
    <t>Ініціативна група Наконечнянської ЗОШ</t>
  </si>
  <si>
    <t>Капітальний ремонт пришкільної території Сколівського закладу середньої освіти І-ІІІ ступенів № 3 Сколівської районної ради Львівської області</t>
  </si>
  <si>
    <t>Назва пріоритету</t>
  </si>
  <si>
    <t>ПЕРЕЛІК  ПЕРЕМОЖЦІВ
обласного конкурсу проектів місцевого розвитку у Львівській області на 2019 рік</t>
  </si>
  <si>
    <t xml:space="preserve">Ініціативна група СЗШ № 100  </t>
  </si>
  <si>
    <t>Ініціативна група ЗДО №180</t>
  </si>
  <si>
    <t>Ініціативна група Львівського ОКЛДКЦ</t>
  </si>
  <si>
    <t>РАЗОМ (1136 проектів)</t>
  </si>
  <si>
    <t>Усього міста обласного значення (209 проектів)</t>
  </si>
  <si>
    <t>Усього ОТГ (255 проектів)</t>
  </si>
  <si>
    <t>Усього райони (672 проекти)</t>
  </si>
  <si>
    <t>ЗАТВЕРДЖЕНО
Голова Львівської обласної державної адміністрації
_________________________________ О. М. Синютка</t>
  </si>
  <si>
    <t>ЗАТВЕРДЖЕНО
Голова Львівської обласної ради
____________________________________ О. О. Ганущин</t>
  </si>
  <si>
    <t xml:space="preserve">Заступник голови 
Львівської обласної ради, 
співголова Конкурсної ради
________________ В. О. Гірняк
</t>
  </si>
  <si>
    <t xml:space="preserve">Заступник голови 
Львівської обласної державної адміністрації,
співголова Конкурсної ради
 ________________  Р. С. Филипів
</t>
  </si>
  <si>
    <t xml:space="preserve">Заступник начальника відділу з питань реалізації проектів
місцевого розвитку, МТД та ЗЕЗ Львівської обласної ради,
секретар Конкурсної ради
_________________________    О. Ю. Гвоздик
</t>
  </si>
  <si>
    <t>Капітальний ремонт покрівлі корпусу №1 загальноосвітньої школи № 5, що знаходиться по вул.Трускавецькій, 124 у м. Бориславі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</si>
</sst>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30" x14ac:knownFonts="1">
    <font>
      <sz val="11"/>
      <color rgb="FF000000"/>
      <name val="Calibri"/>
    </font>
    <font>
      <b/>
      <sz val="14"/>
      <color rgb="FF000000"/>
      <name val="Times New Roman"/>
      <family val="1"/>
      <charset val="204"/>
    </font>
    <font>
      <b/>
      <sz val="12"/>
      <color rgb="FF000000"/>
      <name val="Times New Roman"/>
      <family val="1"/>
      <charset val="204"/>
    </font>
    <font>
      <sz val="12"/>
      <color rgb="FF000000"/>
      <name val="Times New Roman"/>
      <family val="1"/>
      <charset val="204"/>
    </font>
    <font>
      <sz val="11"/>
      <color rgb="FF000000"/>
      <name val="Times New Roman"/>
      <family val="1"/>
      <charset val="204"/>
    </font>
    <font>
      <sz val="14"/>
      <color rgb="FF000000"/>
      <name val="Times New Roman"/>
      <family val="1"/>
      <charset val="204"/>
    </font>
    <font>
      <b/>
      <sz val="20"/>
      <color rgb="FF000000"/>
      <name val="Times New Roman"/>
      <family val="1"/>
      <charset val="204"/>
    </font>
    <font>
      <b/>
      <u/>
      <sz val="16"/>
      <color rgb="FF000000"/>
      <name val="Times New Roman"/>
      <family val="1"/>
      <charset val="204"/>
    </font>
    <font>
      <b/>
      <sz val="16"/>
      <color rgb="FF000000"/>
      <name val="Times New Roman"/>
      <family val="1"/>
      <charset val="204"/>
    </font>
    <font>
      <b/>
      <sz val="22"/>
      <color rgb="FF000000"/>
      <name val="Times New Roman"/>
      <family val="1"/>
      <charset val="204"/>
    </font>
    <font>
      <b/>
      <sz val="18"/>
      <color rgb="FF000000"/>
      <name val="Times New Roman"/>
      <family val="1"/>
      <charset val="204"/>
    </font>
    <font>
      <b/>
      <u/>
      <sz val="18"/>
      <color rgb="FF000000"/>
      <name val="Times New Roman"/>
      <family val="1"/>
      <charset val="204"/>
    </font>
    <font>
      <b/>
      <u/>
      <sz val="20"/>
      <color rgb="FF000000"/>
      <name val="Times New Roman"/>
      <family val="1"/>
      <charset val="204"/>
    </font>
    <font>
      <sz val="16"/>
      <color rgb="FF000000"/>
      <name val="Times New Roman"/>
      <family val="1"/>
      <charset val="204"/>
    </font>
    <font>
      <sz val="11"/>
      <color theme="1"/>
      <name val="Times New Roman"/>
      <family val="1"/>
      <charset val="204"/>
    </font>
    <font>
      <sz val="14"/>
      <color theme="1"/>
      <name val="Times New Roman"/>
      <family val="1"/>
      <charset val="204"/>
    </font>
    <font>
      <sz val="12"/>
      <color theme="1"/>
      <name val="Times New Roman"/>
      <family val="1"/>
      <charset val="204"/>
    </font>
    <font>
      <sz val="10"/>
      <color theme="1"/>
      <name val="Times New Roman"/>
      <family val="1"/>
      <charset val="204"/>
    </font>
    <font>
      <sz val="13"/>
      <color theme="1"/>
      <name val="Times New Roman"/>
      <family val="1"/>
      <charset val="204"/>
    </font>
    <font>
      <sz val="12"/>
      <color theme="1"/>
      <name val="Calibri"/>
      <family val="2"/>
      <charset val="204"/>
      <scheme val="minor"/>
    </font>
    <font>
      <b/>
      <sz val="18"/>
      <name val="Times New Roman"/>
      <family val="1"/>
      <charset val="204"/>
    </font>
    <font>
      <b/>
      <u/>
      <sz val="18"/>
      <name val="Times New Roman"/>
      <family val="1"/>
      <charset val="204"/>
    </font>
    <font>
      <b/>
      <u/>
      <sz val="12"/>
      <name val="Times New Roman"/>
      <family val="1"/>
      <charset val="204"/>
    </font>
    <font>
      <b/>
      <sz val="16"/>
      <name val="Times New Roman"/>
      <family val="1"/>
      <charset val="204"/>
    </font>
    <font>
      <b/>
      <sz val="12"/>
      <name val="Times New Roman"/>
      <family val="1"/>
      <charset val="204"/>
    </font>
    <font>
      <b/>
      <u/>
      <sz val="16"/>
      <name val="Times New Roman"/>
      <family val="1"/>
      <charset val="204"/>
    </font>
    <font>
      <sz val="14"/>
      <name val="Times New Roman"/>
      <family val="1"/>
      <charset val="204"/>
    </font>
    <font>
      <sz val="12"/>
      <name val="Times New Roman"/>
      <family val="1"/>
      <charset val="204"/>
    </font>
    <font>
      <sz val="12"/>
      <name val="Calibri"/>
      <family val="2"/>
      <charset val="204"/>
      <scheme val="minor"/>
    </font>
    <font>
      <b/>
      <sz val="17"/>
      <color rgb="FF000000"/>
      <name val="Times New Roman"/>
      <family val="1"/>
      <charset val="204"/>
    </font>
  </fonts>
  <fills count="14">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8" tint="0.59999389629810485"/>
        <bgColor rgb="FFFFFF00"/>
      </patternFill>
    </fill>
    <fill>
      <patternFill patternType="solid">
        <fgColor theme="7" tint="0.59999389629810485"/>
        <bgColor indexed="64"/>
      </patternFill>
    </fill>
    <fill>
      <patternFill patternType="solid">
        <fgColor theme="7" tint="0.59999389629810485"/>
        <bgColor rgb="FFFFFF00"/>
      </patternFill>
    </fill>
    <fill>
      <patternFill patternType="solid">
        <fgColor theme="5" tint="0.59999389629810485"/>
        <bgColor indexed="64"/>
      </patternFill>
    </fill>
    <fill>
      <patternFill patternType="solid">
        <fgColor theme="5" tint="0.59999389629810485"/>
        <bgColor rgb="FFFFFF00"/>
      </patternFill>
    </fill>
    <fill>
      <patternFill patternType="solid">
        <fgColor theme="3" tint="0.59999389629810485"/>
        <bgColor indexed="64"/>
      </patternFill>
    </fill>
    <fill>
      <patternFill patternType="solid">
        <fgColor rgb="FFCCCCFF"/>
        <bgColor indexed="64"/>
      </patternFill>
    </fill>
    <fill>
      <patternFill patternType="solid">
        <fgColor rgb="FFCCCCFF"/>
        <bgColor rgb="FFFFFF00"/>
      </patternFill>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indexed="64"/>
      </right>
      <top style="thin">
        <color indexed="64"/>
      </top>
      <bottom style="thin">
        <color indexed="64"/>
      </bottom>
      <diagonal/>
    </border>
    <border>
      <left style="thin">
        <color rgb="FF000000"/>
      </left>
      <right style="thin">
        <color rgb="FF000000"/>
      </right>
      <top/>
      <bottom/>
      <diagonal/>
    </border>
  </borders>
  <cellStyleXfs count="1">
    <xf numFmtId="0" fontId="0" fillId="0" borderId="0"/>
  </cellStyleXfs>
  <cellXfs count="154">
    <xf numFmtId="0" fontId="0" fillId="0" borderId="0" xfId="0" applyFont="1" applyAlignment="1"/>
    <xf numFmtId="0" fontId="4" fillId="0" borderId="0" xfId="0" applyFont="1" applyAlignment="1"/>
    <xf numFmtId="0" fontId="6" fillId="0" borderId="2" xfId="0" applyFont="1" applyBorder="1" applyAlignment="1">
      <alignment horizontal="center" vertical="center" wrapText="1"/>
    </xf>
    <xf numFmtId="0" fontId="1" fillId="0" borderId="1" xfId="0" applyFont="1" applyBorder="1" applyAlignment="1">
      <alignment horizontal="center" vertical="center" wrapText="1"/>
    </xf>
    <xf numFmtId="0" fontId="5" fillId="0" borderId="0" xfId="0" applyFont="1" applyAlignment="1"/>
    <xf numFmtId="0" fontId="8" fillId="4" borderId="1" xfId="0" applyFont="1" applyFill="1" applyBorder="1" applyAlignment="1">
      <alignment horizontal="center" vertical="center" wrapText="1"/>
    </xf>
    <xf numFmtId="0" fontId="1" fillId="0" borderId="2" xfId="0" applyFont="1" applyBorder="1" applyAlignment="1">
      <alignment horizontal="center" vertical="center" wrapText="1"/>
    </xf>
    <xf numFmtId="0" fontId="5" fillId="0" borderId="2" xfId="0" applyFont="1" applyBorder="1" applyAlignment="1">
      <alignment horizontal="left" vertical="center" wrapText="1"/>
    </xf>
    <xf numFmtId="0" fontId="5" fillId="0" borderId="0" xfId="0" applyFont="1" applyAlignment="1">
      <alignment horizontal="left"/>
    </xf>
    <xf numFmtId="0" fontId="8" fillId="4" borderId="1" xfId="0" applyFont="1" applyFill="1" applyBorder="1" applyAlignment="1">
      <alignment horizontal="left" vertical="center" wrapText="1"/>
    </xf>
    <xf numFmtId="0" fontId="8" fillId="4" borderId="1" xfId="0" applyFont="1" applyFill="1" applyBorder="1" applyAlignment="1">
      <alignment horizontal="center" vertical="center"/>
    </xf>
    <xf numFmtId="0" fontId="8" fillId="4" borderId="0" xfId="0" applyFont="1" applyFill="1" applyAlignment="1"/>
    <xf numFmtId="164" fontId="8" fillId="4" borderId="1" xfId="0" applyNumberFormat="1" applyFont="1" applyFill="1" applyBorder="1" applyAlignment="1">
      <alignment horizontal="center" vertical="center" wrapText="1"/>
    </xf>
    <xf numFmtId="0" fontId="7" fillId="4" borderId="1" xfId="0" applyFont="1" applyFill="1" applyBorder="1" applyAlignment="1">
      <alignment horizontal="center" vertical="center" wrapText="1"/>
    </xf>
    <xf numFmtId="0" fontId="2" fillId="5" borderId="1" xfId="0" applyFont="1" applyFill="1" applyBorder="1" applyAlignment="1">
      <alignment horizontal="center" vertical="center"/>
    </xf>
    <xf numFmtId="0" fontId="5"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4" fillId="5" borderId="0" xfId="0" applyFont="1" applyFill="1" applyAlignment="1"/>
    <xf numFmtId="0" fontId="8" fillId="5" borderId="1" xfId="0" applyFont="1" applyFill="1" applyBorder="1" applyAlignment="1">
      <alignment horizontal="left" vertical="center" wrapText="1"/>
    </xf>
    <xf numFmtId="0" fontId="8" fillId="7" borderId="1" xfId="0" applyFont="1" applyFill="1" applyBorder="1" applyAlignment="1">
      <alignment horizontal="center" vertical="center"/>
    </xf>
    <xf numFmtId="0" fontId="7" fillId="7"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1" xfId="0" applyFont="1" applyFill="1" applyBorder="1" applyAlignment="1">
      <alignment horizontal="left" vertical="center" wrapText="1"/>
    </xf>
    <xf numFmtId="164" fontId="8" fillId="7" borderId="1" xfId="0" applyNumberFormat="1" applyFont="1" applyFill="1" applyBorder="1" applyAlignment="1">
      <alignment horizontal="center" vertical="center" wrapText="1"/>
    </xf>
    <xf numFmtId="0" fontId="8" fillId="7" borderId="0" xfId="0" applyFont="1" applyFill="1" applyAlignment="1"/>
    <xf numFmtId="0" fontId="7" fillId="5" borderId="1" xfId="0" applyFont="1" applyFill="1" applyBorder="1" applyAlignment="1">
      <alignment horizontal="center" vertical="center"/>
    </xf>
    <xf numFmtId="164" fontId="8" fillId="6" borderId="1" xfId="0" applyNumberFormat="1" applyFont="1" applyFill="1" applyBorder="1" applyAlignment="1">
      <alignment horizontal="center" vertical="center" wrapText="1"/>
    </xf>
    <xf numFmtId="164" fontId="8" fillId="5" borderId="1" xfId="0" applyNumberFormat="1" applyFont="1" applyFill="1" applyBorder="1" applyAlignment="1">
      <alignment horizontal="center" vertical="center" wrapText="1"/>
    </xf>
    <xf numFmtId="164" fontId="8" fillId="8" borderId="1" xfId="0" applyNumberFormat="1" applyFont="1" applyFill="1" applyBorder="1" applyAlignment="1">
      <alignment horizontal="center" vertical="center" wrapText="1"/>
    </xf>
    <xf numFmtId="164" fontId="8" fillId="4" borderId="4" xfId="0" applyNumberFormat="1" applyFont="1" applyFill="1" applyBorder="1" applyAlignment="1">
      <alignment horizontal="center" vertical="center" wrapText="1"/>
    </xf>
    <xf numFmtId="164" fontId="8" fillId="4" borderId="3" xfId="0" applyNumberFormat="1" applyFont="1" applyFill="1" applyBorder="1" applyAlignment="1">
      <alignment horizontal="center" vertical="center" wrapText="1"/>
    </xf>
    <xf numFmtId="0" fontId="1" fillId="0" borderId="3" xfId="0" applyFont="1" applyBorder="1" applyAlignment="1">
      <alignment horizontal="center" vertical="center" wrapText="1"/>
    </xf>
    <xf numFmtId="0" fontId="10"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0" xfId="0" applyFont="1" applyFill="1" applyAlignment="1"/>
    <xf numFmtId="0" fontId="5" fillId="0" borderId="0" xfId="0" applyFont="1" applyAlignment="1">
      <alignment horizontal="left" wrapText="1"/>
    </xf>
    <xf numFmtId="164" fontId="1" fillId="0" borderId="2" xfId="0" applyNumberFormat="1" applyFont="1" applyBorder="1" applyAlignment="1">
      <alignment horizontal="center" vertical="center" wrapText="1"/>
    </xf>
    <xf numFmtId="0" fontId="1" fillId="0" borderId="2" xfId="0" applyFont="1" applyBorder="1" applyAlignment="1">
      <alignment horizontal="center" vertical="center" wrapText="1"/>
    </xf>
    <xf numFmtId="164" fontId="5" fillId="0" borderId="0" xfId="0" applyNumberFormat="1" applyFont="1" applyAlignment="1"/>
    <xf numFmtId="0" fontId="1" fillId="0" borderId="4" xfId="0" applyFont="1" applyBorder="1" applyAlignment="1">
      <alignment horizontal="center" vertical="center" wrapText="1"/>
    </xf>
    <xf numFmtId="0" fontId="14" fillId="2" borderId="0" xfId="0" applyFont="1" applyFill="1"/>
    <xf numFmtId="0" fontId="15" fillId="2" borderId="3" xfId="0" applyFont="1" applyFill="1" applyBorder="1" applyAlignment="1">
      <alignment horizontal="center" vertical="center" wrapText="1"/>
    </xf>
    <xf numFmtId="0" fontId="15" fillId="2" borderId="3" xfId="0" applyFont="1" applyFill="1" applyBorder="1" applyAlignment="1">
      <alignment horizontal="left" vertical="center" wrapText="1"/>
    </xf>
    <xf numFmtId="164" fontId="15" fillId="2" borderId="3" xfId="0" applyNumberFormat="1" applyFont="1" applyFill="1" applyBorder="1" applyAlignment="1">
      <alignment horizontal="center" vertical="center" wrapText="1"/>
    </xf>
    <xf numFmtId="0" fontId="17" fillId="2" borderId="3" xfId="0" applyFont="1" applyFill="1" applyBorder="1" applyAlignment="1">
      <alignment horizontal="center" vertical="center" wrapText="1"/>
    </xf>
    <xf numFmtId="0" fontId="8" fillId="7" borderId="6" xfId="0" applyFont="1" applyFill="1" applyBorder="1" applyAlignment="1">
      <alignment horizontal="center" vertical="center"/>
    </xf>
    <xf numFmtId="0" fontId="7" fillId="7" borderId="6" xfId="0" applyFont="1" applyFill="1" applyBorder="1" applyAlignment="1">
      <alignment horizontal="center" vertical="center" wrapText="1"/>
    </xf>
    <xf numFmtId="0" fontId="8" fillId="4" borderId="6" xfId="0" applyFont="1" applyFill="1" applyBorder="1" applyAlignment="1">
      <alignment horizontal="center" vertical="center"/>
    </xf>
    <xf numFmtId="0" fontId="2" fillId="5" borderId="6" xfId="0" applyFont="1" applyFill="1" applyBorder="1" applyAlignment="1">
      <alignment horizontal="center" vertical="center"/>
    </xf>
    <xf numFmtId="0" fontId="2" fillId="5" borderId="7" xfId="0" applyFont="1" applyFill="1" applyBorder="1" applyAlignment="1">
      <alignment horizontal="center" vertical="center"/>
    </xf>
    <xf numFmtId="0" fontId="7" fillId="5" borderId="6" xfId="0" applyFont="1" applyFill="1" applyBorder="1" applyAlignment="1">
      <alignment horizontal="center" vertical="center"/>
    </xf>
    <xf numFmtId="0" fontId="5" fillId="5" borderId="6" xfId="0" applyFont="1" applyFill="1" applyBorder="1" applyAlignment="1">
      <alignment horizontal="center" vertical="center"/>
    </xf>
    <xf numFmtId="0" fontId="0" fillId="2" borderId="0" xfId="0" applyFill="1"/>
    <xf numFmtId="0" fontId="7" fillId="5" borderId="7" xfId="0" applyFont="1" applyFill="1" applyBorder="1" applyAlignment="1">
      <alignment horizontal="center" vertical="center"/>
    </xf>
    <xf numFmtId="0" fontId="5" fillId="5" borderId="7" xfId="0" applyFont="1" applyFill="1" applyBorder="1" applyAlignment="1">
      <alignment horizontal="center" vertical="center"/>
    </xf>
    <xf numFmtId="0" fontId="8" fillId="5" borderId="7" xfId="0" applyFont="1" applyFill="1" applyBorder="1" applyAlignment="1">
      <alignment horizontal="left" vertical="center" wrapText="1"/>
    </xf>
    <xf numFmtId="0" fontId="4" fillId="5" borderId="7" xfId="0" applyFont="1" applyFill="1" applyBorder="1" applyAlignment="1">
      <alignment horizontal="center" vertical="center" wrapText="1"/>
    </xf>
    <xf numFmtId="164" fontId="8" fillId="6" borderId="7" xfId="0" applyNumberFormat="1" applyFont="1" applyFill="1" applyBorder="1" applyAlignment="1">
      <alignment horizontal="center" vertical="center" wrapText="1"/>
    </xf>
    <xf numFmtId="0" fontId="8" fillId="5" borderId="6" xfId="0" applyFont="1" applyFill="1" applyBorder="1" applyAlignment="1">
      <alignment horizontal="left" vertical="center" wrapText="1"/>
    </xf>
    <xf numFmtId="0" fontId="4" fillId="5" borderId="6" xfId="0" applyFont="1" applyFill="1" applyBorder="1" applyAlignment="1">
      <alignment horizontal="center" vertical="center" wrapText="1"/>
    </xf>
    <xf numFmtId="164" fontId="8" fillId="6" borderId="6" xfId="0" applyNumberFormat="1" applyFont="1" applyFill="1" applyBorder="1" applyAlignment="1">
      <alignment horizontal="center" vertical="center" wrapText="1"/>
    </xf>
    <xf numFmtId="0" fontId="16" fillId="2" borderId="0" xfId="0" applyFont="1" applyFill="1"/>
    <xf numFmtId="0" fontId="15" fillId="2" borderId="3" xfId="0" applyFont="1" applyFill="1" applyBorder="1" applyAlignment="1">
      <alignment horizontal="center" vertical="center"/>
    </xf>
    <xf numFmtId="164" fontId="15" fillId="2" borderId="3" xfId="0" applyNumberFormat="1" applyFont="1" applyFill="1" applyBorder="1" applyAlignment="1">
      <alignment horizontal="center" vertical="center"/>
    </xf>
    <xf numFmtId="0" fontId="19" fillId="2" borderId="0" xfId="0" applyFont="1" applyFill="1"/>
    <xf numFmtId="0" fontId="8" fillId="7" borderId="6"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4"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0" borderId="0" xfId="0" applyFont="1" applyAlignment="1"/>
    <xf numFmtId="0" fontId="20" fillId="3" borderId="1"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20" fillId="3" borderId="0" xfId="0" applyFont="1" applyFill="1" applyAlignment="1"/>
    <xf numFmtId="0" fontId="21" fillId="4" borderId="1" xfId="0" applyFont="1" applyFill="1" applyBorder="1" applyAlignment="1">
      <alignment horizontal="center" vertical="center" wrapText="1"/>
    </xf>
    <xf numFmtId="0" fontId="22" fillId="3" borderId="1" xfId="0" applyFont="1" applyFill="1" applyBorder="1" applyAlignment="1">
      <alignment horizontal="center" vertical="center" wrapText="1"/>
    </xf>
    <xf numFmtId="164" fontId="23" fillId="3" borderId="1" xfId="0" applyNumberFormat="1" applyFont="1" applyFill="1" applyBorder="1" applyAlignment="1">
      <alignment horizontal="center" vertical="center" wrapText="1"/>
    </xf>
    <xf numFmtId="0" fontId="20" fillId="9" borderId="1" xfId="0" applyFont="1" applyFill="1" applyBorder="1" applyAlignment="1">
      <alignment horizontal="center" vertical="center" wrapText="1"/>
    </xf>
    <xf numFmtId="0" fontId="21" fillId="9" borderId="1" xfId="0" applyFont="1" applyFill="1" applyBorder="1" applyAlignment="1">
      <alignment horizontal="center" vertical="center" wrapText="1"/>
    </xf>
    <xf numFmtId="0" fontId="24" fillId="9" borderId="1" xfId="0" applyFont="1" applyFill="1" applyBorder="1" applyAlignment="1">
      <alignment horizontal="center" vertical="center" wrapText="1"/>
    </xf>
    <xf numFmtId="164" fontId="23" fillId="10" borderId="1" xfId="0" applyNumberFormat="1" applyFont="1" applyFill="1" applyBorder="1" applyAlignment="1">
      <alignment horizontal="center" vertical="center" wrapText="1"/>
    </xf>
    <xf numFmtId="0" fontId="20" fillId="9" borderId="0" xfId="0" applyFont="1" applyFill="1" applyAlignment="1"/>
    <xf numFmtId="0" fontId="13" fillId="9" borderId="6" xfId="0" applyFont="1" applyFill="1" applyBorder="1" applyAlignment="1">
      <alignment horizontal="center" vertical="center"/>
    </xf>
    <xf numFmtId="0" fontId="7" fillId="9" borderId="6" xfId="0" applyFont="1" applyFill="1" applyBorder="1" applyAlignment="1">
      <alignment horizontal="center" vertical="center"/>
    </xf>
    <xf numFmtId="0" fontId="8" fillId="9" borderId="1" xfId="0" applyFont="1" applyFill="1" applyBorder="1" applyAlignment="1">
      <alignment horizontal="left" vertical="center" wrapText="1"/>
    </xf>
    <xf numFmtId="0" fontId="3" fillId="9" borderId="1" xfId="0" applyFont="1" applyFill="1" applyBorder="1" applyAlignment="1">
      <alignment horizontal="center" vertical="center" wrapText="1"/>
    </xf>
    <xf numFmtId="0" fontId="13" fillId="9" borderId="1" xfId="0" applyFont="1" applyFill="1" applyBorder="1" applyAlignment="1">
      <alignment horizontal="center" vertical="center" wrapText="1"/>
    </xf>
    <xf numFmtId="164" fontId="8" fillId="10" borderId="1" xfId="0" applyNumberFormat="1" applyFont="1" applyFill="1" applyBorder="1" applyAlignment="1">
      <alignment horizontal="center" vertical="center" wrapText="1"/>
    </xf>
    <xf numFmtId="0" fontId="13" fillId="9" borderId="0" xfId="0" applyFont="1" applyFill="1" applyAlignment="1"/>
    <xf numFmtId="0" fontId="13" fillId="9" borderId="1" xfId="0" applyFont="1" applyFill="1" applyBorder="1" applyAlignment="1">
      <alignment horizontal="center" vertical="center"/>
    </xf>
    <xf numFmtId="0" fontId="7" fillId="9" borderId="1" xfId="0" applyFont="1" applyFill="1" applyBorder="1" applyAlignment="1">
      <alignment horizontal="center" vertical="center"/>
    </xf>
    <xf numFmtId="0" fontId="8" fillId="9" borderId="6" xfId="0" applyFont="1" applyFill="1" applyBorder="1" applyAlignment="1">
      <alignment horizontal="center" vertical="center"/>
    </xf>
    <xf numFmtId="0" fontId="2" fillId="9" borderId="1"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8" fillId="9" borderId="0" xfId="0" applyFont="1" applyFill="1" applyAlignment="1"/>
    <xf numFmtId="0" fontId="8" fillId="9" borderId="7" xfId="0" applyFont="1" applyFill="1" applyBorder="1" applyAlignment="1">
      <alignment horizontal="center" vertical="center"/>
    </xf>
    <xf numFmtId="164" fontId="8" fillId="9" borderId="1" xfId="0" applyNumberFormat="1" applyFont="1" applyFill="1" applyBorder="1" applyAlignment="1">
      <alignment horizontal="center" vertical="center" wrapText="1"/>
    </xf>
    <xf numFmtId="0" fontId="8" fillId="9" borderId="9" xfId="0" applyFont="1" applyFill="1" applyBorder="1" applyAlignment="1">
      <alignment horizontal="center" vertical="center"/>
    </xf>
    <xf numFmtId="0" fontId="6" fillId="11" borderId="7" xfId="0" applyFont="1" applyFill="1" applyBorder="1" applyAlignment="1">
      <alignment horizontal="center" vertical="center"/>
    </xf>
    <xf numFmtId="0" fontId="8" fillId="11" borderId="7" xfId="0" applyFont="1" applyFill="1" applyBorder="1" applyAlignment="1">
      <alignment horizontal="center" vertical="center"/>
    </xf>
    <xf numFmtId="0" fontId="6" fillId="11" borderId="7" xfId="0" applyFont="1" applyFill="1" applyBorder="1" applyAlignment="1">
      <alignment horizontal="center" vertical="center" wrapText="1"/>
    </xf>
    <xf numFmtId="0" fontId="12" fillId="11" borderId="1" xfId="0" applyFont="1" applyFill="1" applyBorder="1" applyAlignment="1">
      <alignment horizontal="left" vertical="center" wrapText="1"/>
    </xf>
    <xf numFmtId="0" fontId="2" fillId="11" borderId="1" xfId="0" applyFont="1" applyFill="1" applyBorder="1" applyAlignment="1">
      <alignment horizontal="center" vertical="center" wrapText="1"/>
    </xf>
    <xf numFmtId="0" fontId="6" fillId="11" borderId="1" xfId="0" applyFont="1" applyFill="1" applyBorder="1" applyAlignment="1">
      <alignment horizontal="center" vertical="center" wrapText="1"/>
    </xf>
    <xf numFmtId="164" fontId="8" fillId="11" borderId="1" xfId="0" applyNumberFormat="1" applyFont="1" applyFill="1" applyBorder="1" applyAlignment="1">
      <alignment horizontal="center" vertical="center" wrapText="1"/>
    </xf>
    <xf numFmtId="164" fontId="8" fillId="11" borderId="4" xfId="0" applyNumberFormat="1" applyFont="1" applyFill="1" applyBorder="1" applyAlignment="1">
      <alignment horizontal="center" vertical="center" wrapText="1"/>
    </xf>
    <xf numFmtId="164" fontId="8" fillId="11" borderId="3" xfId="0" applyNumberFormat="1" applyFont="1" applyFill="1" applyBorder="1" applyAlignment="1">
      <alignment horizontal="center" vertical="center" wrapText="1"/>
    </xf>
    <xf numFmtId="0" fontId="6" fillId="11" borderId="0" xfId="0" applyFont="1" applyFill="1" applyAlignment="1"/>
    <xf numFmtId="0" fontId="2" fillId="9" borderId="7" xfId="0" applyFont="1" applyFill="1" applyBorder="1" applyAlignment="1">
      <alignment horizontal="center" vertical="center" wrapText="1"/>
    </xf>
    <xf numFmtId="0" fontId="8" fillId="9" borderId="7"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9" borderId="6" xfId="0" applyFont="1" applyFill="1" applyBorder="1" applyAlignment="1">
      <alignment horizontal="left" vertical="center" wrapText="1"/>
    </xf>
    <xf numFmtId="0" fontId="2" fillId="9" borderId="6" xfId="0" applyFont="1" applyFill="1" applyBorder="1" applyAlignment="1">
      <alignment horizontal="center" vertical="center" wrapText="1"/>
    </xf>
    <xf numFmtId="0" fontId="8" fillId="9" borderId="6" xfId="0" applyFont="1" applyFill="1" applyBorder="1" applyAlignment="1">
      <alignment horizontal="center" vertical="center" wrapText="1"/>
    </xf>
    <xf numFmtId="0" fontId="7" fillId="9" borderId="7" xfId="0" applyFont="1" applyFill="1" applyBorder="1" applyAlignment="1">
      <alignment horizontal="center" vertical="center"/>
    </xf>
    <xf numFmtId="0" fontId="8" fillId="9" borderId="7" xfId="0" applyFont="1" applyFill="1" applyBorder="1" applyAlignment="1">
      <alignment horizontal="left" vertical="center" wrapText="1"/>
    </xf>
    <xf numFmtId="164" fontId="8" fillId="4" borderId="7" xfId="0" applyNumberFormat="1" applyFont="1" applyFill="1" applyBorder="1" applyAlignment="1">
      <alignment horizontal="center" vertical="center" wrapText="1"/>
    </xf>
    <xf numFmtId="0" fontId="1" fillId="12" borderId="1" xfId="0" applyFont="1" applyFill="1" applyBorder="1" applyAlignment="1">
      <alignment horizontal="center" vertical="center" wrapText="1"/>
    </xf>
    <xf numFmtId="0" fontId="25" fillId="12" borderId="1" xfId="0" applyFont="1" applyFill="1" applyBorder="1" applyAlignment="1">
      <alignment horizontal="center" vertical="center" wrapText="1"/>
    </xf>
    <xf numFmtId="0" fontId="8" fillId="12" borderId="1" xfId="0" applyFont="1" applyFill="1" applyBorder="1" applyAlignment="1">
      <alignment horizontal="left" vertical="center" wrapText="1"/>
    </xf>
    <xf numFmtId="0" fontId="2" fillId="12" borderId="1" xfId="0" applyFont="1" applyFill="1" applyBorder="1" applyAlignment="1">
      <alignment horizontal="center" vertical="center" wrapText="1"/>
    </xf>
    <xf numFmtId="164" fontId="8" fillId="13" borderId="1" xfId="0" applyNumberFormat="1" applyFont="1" applyFill="1" applyBorder="1" applyAlignment="1">
      <alignment horizontal="center" vertical="center" wrapText="1"/>
    </xf>
    <xf numFmtId="164" fontId="8" fillId="13" borderId="4" xfId="0" applyNumberFormat="1" applyFont="1" applyFill="1" applyBorder="1" applyAlignment="1">
      <alignment horizontal="center" vertical="center" wrapText="1"/>
    </xf>
    <xf numFmtId="164" fontId="8" fillId="13" borderId="3" xfId="0" applyNumberFormat="1" applyFont="1" applyFill="1" applyBorder="1" applyAlignment="1">
      <alignment horizontal="center" vertical="center" wrapText="1"/>
    </xf>
    <xf numFmtId="164" fontId="5" fillId="12" borderId="0" xfId="0" applyNumberFormat="1" applyFont="1" applyFill="1" applyAlignment="1"/>
    <xf numFmtId="0" fontId="5" fillId="12" borderId="0" xfId="0" applyFont="1" applyFill="1" applyAlignment="1"/>
    <xf numFmtId="0" fontId="16" fillId="2" borderId="3"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5" fillId="2" borderId="3" xfId="0" applyFont="1" applyFill="1" applyBorder="1" applyAlignment="1">
      <alignment vertical="center" wrapText="1"/>
    </xf>
    <xf numFmtId="0" fontId="15" fillId="2" borderId="8" xfId="0" applyFont="1" applyFill="1" applyBorder="1" applyAlignment="1">
      <alignment horizontal="left" vertical="center" wrapText="1"/>
    </xf>
    <xf numFmtId="0" fontId="15" fillId="2" borderId="8" xfId="0" applyFont="1" applyFill="1" applyBorder="1" applyAlignment="1">
      <alignment vertical="center" wrapText="1"/>
    </xf>
    <xf numFmtId="164" fontId="26" fillId="2" borderId="3" xfId="0" applyNumberFormat="1"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5" xfId="0" applyFont="1" applyFill="1" applyBorder="1" applyAlignment="1">
      <alignment horizontal="left" vertical="center" wrapText="1"/>
    </xf>
    <xf numFmtId="0" fontId="16" fillId="2" borderId="5" xfId="0" applyFont="1" applyFill="1" applyBorder="1" applyAlignment="1">
      <alignment horizontal="center" vertical="center" wrapText="1"/>
    </xf>
    <xf numFmtId="164" fontId="15" fillId="2" borderId="5" xfId="0" applyNumberFormat="1" applyFont="1" applyFill="1" applyBorder="1" applyAlignment="1">
      <alignment horizontal="center" vertical="center" wrapText="1"/>
    </xf>
    <xf numFmtId="0" fontId="26" fillId="2" borderId="3" xfId="0" applyFont="1" applyFill="1" applyBorder="1" applyAlignment="1">
      <alignment horizontal="center" vertical="center"/>
    </xf>
    <xf numFmtId="0" fontId="26" fillId="2" borderId="3" xfId="0" applyFont="1" applyFill="1" applyBorder="1" applyAlignment="1">
      <alignment vertical="center" wrapText="1"/>
    </xf>
    <xf numFmtId="0" fontId="27" fillId="2" borderId="3" xfId="0" applyFont="1" applyFill="1" applyBorder="1" applyAlignment="1">
      <alignment horizontal="center" vertical="center" wrapText="1"/>
    </xf>
    <xf numFmtId="0" fontId="26" fillId="2" borderId="3" xfId="0" applyFont="1" applyFill="1" applyBorder="1" applyAlignment="1">
      <alignment horizontal="center" vertical="center" wrapText="1"/>
    </xf>
    <xf numFmtId="164" fontId="26" fillId="2" borderId="3" xfId="0" applyNumberFormat="1" applyFont="1" applyFill="1" applyBorder="1" applyAlignment="1">
      <alignment horizontal="center" vertical="center"/>
    </xf>
    <xf numFmtId="0" fontId="28" fillId="2" borderId="0" xfId="0" applyFont="1" applyFill="1"/>
    <xf numFmtId="0" fontId="23" fillId="9"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8" fillId="2" borderId="0" xfId="0" applyFont="1" applyFill="1" applyAlignment="1">
      <alignment horizontal="center" vertical="center" wrapText="1"/>
    </xf>
    <xf numFmtId="164" fontId="8" fillId="2" borderId="0" xfId="0" applyNumberFormat="1" applyFont="1" applyFill="1" applyBorder="1" applyAlignment="1">
      <alignment horizontal="center" vertical="center" wrapText="1"/>
    </xf>
    <xf numFmtId="0" fontId="8" fillId="2" borderId="0" xfId="0" applyFont="1" applyFill="1" applyAlignment="1">
      <alignment horizontal="left" vertical="center" wrapText="1"/>
    </xf>
    <xf numFmtId="0" fontId="1" fillId="0" borderId="2" xfId="0" applyFont="1" applyBorder="1" applyAlignment="1">
      <alignment horizontal="left" vertical="center" wrapText="1"/>
    </xf>
    <xf numFmtId="0" fontId="1" fillId="0" borderId="0" xfId="0" applyFont="1" applyBorder="1" applyAlignment="1">
      <alignment horizontal="left" vertical="center" wrapText="1"/>
    </xf>
    <xf numFmtId="0" fontId="9" fillId="0" borderId="0" xfId="0" applyFont="1" applyBorder="1" applyAlignment="1">
      <alignment horizontal="center" vertical="center" wrapText="1"/>
    </xf>
    <xf numFmtId="0" fontId="29" fillId="0" borderId="0" xfId="0" applyFont="1" applyAlignment="1">
      <alignment horizontal="center" vertical="center" wrapText="1"/>
    </xf>
  </cellXfs>
  <cellStyles count="1">
    <cellStyle name="Звичайний" xfId="0" builtinId="0"/>
  </cellStyles>
  <dxfs count="0"/>
  <tableStyles count="0" defaultTableStyle="TableStyleMedium2" defaultPivotStyle="PivotStyleLight16"/>
  <colors>
    <mruColors>
      <color rgb="FFCCCC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48"/>
  <sheetViews>
    <sheetView tabSelected="1" view="pageBreakPreview" topLeftCell="A1227" zoomScale="62" zoomScaleNormal="100" zoomScaleSheetLayoutView="62" workbookViewId="0">
      <selection activeCell="O1259" sqref="O1259"/>
    </sheetView>
  </sheetViews>
  <sheetFormatPr defaultColWidth="15.140625" defaultRowHeight="15" customHeight="1" x14ac:dyDescent="0.3"/>
  <cols>
    <col min="1" max="1" width="7.85546875" style="1" customWidth="1"/>
    <col min="2" max="2" width="10.7109375" style="1" customWidth="1"/>
    <col min="3" max="3" width="11.5703125" style="4" customWidth="1"/>
    <col min="4" max="4" width="76.85546875" style="8" customWidth="1"/>
    <col min="5" max="5" width="18.42578125" style="72" customWidth="1"/>
    <col min="6" max="6" width="24.42578125" style="72" customWidth="1"/>
    <col min="7" max="7" width="20.7109375" style="1" customWidth="1"/>
    <col min="8" max="8" width="17.28515625" style="4" customWidth="1"/>
    <col min="9" max="9" width="17" style="4" customWidth="1"/>
    <col min="10" max="10" width="14.85546875" style="4" customWidth="1"/>
    <col min="11" max="11" width="15.42578125" style="4" customWidth="1"/>
    <col min="12" max="13" width="14.85546875" style="4" customWidth="1"/>
    <col min="14" max="14" width="14.7109375" style="4" customWidth="1"/>
    <col min="15" max="15" width="18.140625" style="4" customWidth="1"/>
    <col min="16" max="16384" width="15.140625" style="1"/>
  </cols>
  <sheetData>
    <row r="1" spans="1:24" ht="129.75" hidden="1" customHeight="1" x14ac:dyDescent="0.3">
      <c r="C1" s="153" t="s">
        <v>2443</v>
      </c>
      <c r="D1" s="153"/>
      <c r="J1" s="153" t="s">
        <v>2444</v>
      </c>
      <c r="K1" s="153"/>
      <c r="L1" s="153"/>
      <c r="M1" s="153"/>
      <c r="N1" s="153"/>
      <c r="O1" s="153"/>
    </row>
    <row r="3" spans="1:24" ht="59.25" customHeight="1" x14ac:dyDescent="0.25">
      <c r="A3" s="152" t="s">
        <v>2435</v>
      </c>
      <c r="B3" s="152"/>
      <c r="C3" s="152"/>
      <c r="D3" s="152"/>
      <c r="E3" s="152"/>
      <c r="F3" s="152"/>
      <c r="G3" s="152"/>
      <c r="H3" s="152"/>
      <c r="I3" s="152"/>
      <c r="J3" s="152"/>
      <c r="K3" s="152"/>
      <c r="L3" s="152"/>
      <c r="M3" s="152"/>
      <c r="N3" s="152"/>
      <c r="O3" s="152"/>
    </row>
    <row r="4" spans="1:24" ht="18" customHeight="1" x14ac:dyDescent="0.25">
      <c r="A4" s="2"/>
      <c r="B4" s="2"/>
      <c r="C4" s="37"/>
      <c r="D4" s="7"/>
      <c r="E4" s="66"/>
      <c r="F4" s="66"/>
      <c r="G4" s="2"/>
      <c r="H4" s="6"/>
      <c r="I4" s="6"/>
      <c r="J4" s="36"/>
      <c r="K4" s="6"/>
      <c r="L4" s="6"/>
      <c r="M4" s="6"/>
      <c r="N4" s="150" t="s">
        <v>42</v>
      </c>
      <c r="O4" s="151"/>
    </row>
    <row r="5" spans="1:24" ht="65.25" customHeight="1" x14ac:dyDescent="0.25">
      <c r="A5" s="3" t="s">
        <v>0</v>
      </c>
      <c r="B5" s="3" t="s">
        <v>15</v>
      </c>
      <c r="C5" s="3" t="s">
        <v>1</v>
      </c>
      <c r="D5" s="3" t="s">
        <v>129</v>
      </c>
      <c r="E5" s="3" t="s">
        <v>2434</v>
      </c>
      <c r="F5" s="3" t="s">
        <v>274</v>
      </c>
      <c r="G5" s="3" t="s">
        <v>275</v>
      </c>
      <c r="H5" s="3" t="s">
        <v>271</v>
      </c>
      <c r="I5" s="3" t="s">
        <v>47</v>
      </c>
      <c r="J5" s="3" t="s">
        <v>48</v>
      </c>
      <c r="K5" s="3" t="s">
        <v>49</v>
      </c>
      <c r="L5" s="3" t="s">
        <v>50</v>
      </c>
      <c r="M5" s="3" t="s">
        <v>2</v>
      </c>
      <c r="N5" s="39" t="s">
        <v>3</v>
      </c>
      <c r="O5" s="31" t="s">
        <v>4</v>
      </c>
    </row>
    <row r="6" spans="1:24" s="128" customFormat="1" ht="20.25" x14ac:dyDescent="0.3">
      <c r="A6" s="120"/>
      <c r="B6" s="121"/>
      <c r="C6" s="120"/>
      <c r="D6" s="122" t="s">
        <v>2439</v>
      </c>
      <c r="E6" s="123"/>
      <c r="F6" s="123"/>
      <c r="G6" s="120"/>
      <c r="H6" s="124">
        <f t="shared" ref="H6:O6" si="0">H7+H8+H9</f>
        <v>301951.364</v>
      </c>
      <c r="I6" s="124">
        <f t="shared" si="0"/>
        <v>139698.36799999999</v>
      </c>
      <c r="J6" s="124">
        <f t="shared" si="0"/>
        <v>34090.546000000002</v>
      </c>
      <c r="K6" s="124">
        <f t="shared" si="0"/>
        <v>35449.471999999994</v>
      </c>
      <c r="L6" s="124">
        <f t="shared" si="0"/>
        <v>23943.304000000004</v>
      </c>
      <c r="M6" s="124">
        <f t="shared" si="0"/>
        <v>35366.987000000001</v>
      </c>
      <c r="N6" s="125">
        <f t="shared" si="0"/>
        <v>21186.704999999998</v>
      </c>
      <c r="O6" s="126">
        <f t="shared" si="0"/>
        <v>12215.982</v>
      </c>
      <c r="P6" s="127"/>
      <c r="Q6" s="127"/>
      <c r="R6" s="127"/>
      <c r="S6" s="127"/>
      <c r="T6" s="127"/>
      <c r="U6" s="127"/>
      <c r="V6" s="127"/>
      <c r="W6" s="127"/>
      <c r="X6" s="127"/>
    </row>
    <row r="7" spans="1:24" s="83" customFormat="1" ht="22.5" x14ac:dyDescent="0.3">
      <c r="A7" s="79"/>
      <c r="B7" s="80"/>
      <c r="C7" s="79"/>
      <c r="D7" s="145" t="s">
        <v>2440</v>
      </c>
      <c r="E7" s="81"/>
      <c r="F7" s="81"/>
      <c r="G7" s="79"/>
      <c r="H7" s="82">
        <f t="shared" ref="H7:O7" si="1">H10+H85+H112+H166+H171+H175+H188+H193+H186</f>
        <v>58223.403000000006</v>
      </c>
      <c r="I7" s="82">
        <f t="shared" si="1"/>
        <v>26474.752000000004</v>
      </c>
      <c r="J7" s="82">
        <f t="shared" si="1"/>
        <v>0</v>
      </c>
      <c r="K7" s="82">
        <f t="shared" si="1"/>
        <v>16292.921999999999</v>
      </c>
      <c r="L7" s="82">
        <f t="shared" si="1"/>
        <v>200</v>
      </c>
      <c r="M7" s="82">
        <f t="shared" si="1"/>
        <v>7551.0969999999998</v>
      </c>
      <c r="N7" s="82">
        <f t="shared" si="1"/>
        <v>5573.6089999999995</v>
      </c>
      <c r="O7" s="82">
        <f t="shared" si="1"/>
        <v>2131.0229999999997</v>
      </c>
    </row>
    <row r="8" spans="1:24" s="34" customFormat="1" ht="22.5" x14ac:dyDescent="0.3">
      <c r="A8" s="32"/>
      <c r="B8" s="76"/>
      <c r="C8" s="33"/>
      <c r="D8" s="9" t="s">
        <v>2442</v>
      </c>
      <c r="E8" s="67"/>
      <c r="F8" s="67"/>
      <c r="G8" s="32"/>
      <c r="H8" s="12">
        <f t="shared" ref="H8:O8" si="2">H230+H278+H301+H394+H345+H434+H513+H573+H634+H690+H740+H769+H853+H895+H983+H1012+H1054+H1138+H1183+H1208</f>
        <v>170567.88399999999</v>
      </c>
      <c r="I8" s="12">
        <f t="shared" si="2"/>
        <v>79470.462</v>
      </c>
      <c r="J8" s="12">
        <f t="shared" si="2"/>
        <v>33632.370999999999</v>
      </c>
      <c r="K8" s="12">
        <f t="shared" si="2"/>
        <v>19156.549999999996</v>
      </c>
      <c r="L8" s="12">
        <f t="shared" si="2"/>
        <v>25.431000000000001</v>
      </c>
      <c r="M8" s="12">
        <f t="shared" si="2"/>
        <v>18931.127</v>
      </c>
      <c r="N8" s="12">
        <f t="shared" si="2"/>
        <v>11326.821999999998</v>
      </c>
      <c r="O8" s="12">
        <f t="shared" si="2"/>
        <v>8025.1210000000001</v>
      </c>
    </row>
    <row r="9" spans="1:24" s="75" customFormat="1" ht="22.5" x14ac:dyDescent="0.3">
      <c r="A9" s="73"/>
      <c r="B9" s="74"/>
      <c r="C9" s="74"/>
      <c r="D9" s="146" t="s">
        <v>2441</v>
      </c>
      <c r="E9" s="77"/>
      <c r="F9" s="77"/>
      <c r="G9" s="74"/>
      <c r="H9" s="78">
        <f t="shared" ref="H9:O9" si="3">H338+H420+H425+H508+H611+H619+H679+H685+H698+H703+H721+H735+H806+H819+H823+H832+H849+H920+H923+H931+H935+H946+H956+H968+H978+H1047+H1122+H1130+H941+H275+H383+H750+H811+H874+H884+H963+H1120+H1170</f>
        <v>73160.07699999999</v>
      </c>
      <c r="I9" s="78">
        <f t="shared" si="3"/>
        <v>33753.153999999988</v>
      </c>
      <c r="J9" s="78">
        <f t="shared" si="3"/>
        <v>458.17500000000001</v>
      </c>
      <c r="K9" s="78">
        <f t="shared" si="3"/>
        <v>0</v>
      </c>
      <c r="L9" s="78">
        <f t="shared" si="3"/>
        <v>23717.873000000003</v>
      </c>
      <c r="M9" s="78">
        <f t="shared" si="3"/>
        <v>8884.762999999999</v>
      </c>
      <c r="N9" s="78">
        <f t="shared" si="3"/>
        <v>4286.2740000000003</v>
      </c>
      <c r="O9" s="78">
        <f t="shared" si="3"/>
        <v>2059.8379999999997</v>
      </c>
    </row>
    <row r="10" spans="1:24" s="90" customFormat="1" ht="20.25" x14ac:dyDescent="0.3">
      <c r="A10" s="91"/>
      <c r="B10" s="92">
        <v>74</v>
      </c>
      <c r="C10" s="91"/>
      <c r="D10" s="86" t="s">
        <v>6</v>
      </c>
      <c r="E10" s="87"/>
      <c r="F10" s="87"/>
      <c r="G10" s="88"/>
      <c r="H10" s="89">
        <f t="shared" ref="H10:O10" si="4">SUM(H11:H84)</f>
        <v>24491.784000000007</v>
      </c>
      <c r="I10" s="89">
        <f t="shared" si="4"/>
        <v>10979.445000000003</v>
      </c>
      <c r="J10" s="89">
        <f t="shared" si="4"/>
        <v>0</v>
      </c>
      <c r="K10" s="89">
        <f t="shared" si="4"/>
        <v>5362.7759999999989</v>
      </c>
      <c r="L10" s="89">
        <f t="shared" si="4"/>
        <v>200</v>
      </c>
      <c r="M10" s="89">
        <f t="shared" si="4"/>
        <v>4587.183</v>
      </c>
      <c r="N10" s="89">
        <f t="shared" si="4"/>
        <v>2642.3430000000003</v>
      </c>
      <c r="O10" s="89">
        <f t="shared" si="4"/>
        <v>720.03699999999981</v>
      </c>
    </row>
    <row r="11" spans="1:24" s="40" customFormat="1" ht="56.25" x14ac:dyDescent="0.25">
      <c r="A11" s="41">
        <v>1</v>
      </c>
      <c r="B11" s="41">
        <v>1</v>
      </c>
      <c r="C11" s="41">
        <v>608</v>
      </c>
      <c r="D11" s="42" t="s">
        <v>2360</v>
      </c>
      <c r="E11" s="129" t="s">
        <v>43</v>
      </c>
      <c r="F11" s="129" t="s">
        <v>282</v>
      </c>
      <c r="G11" s="41" t="s">
        <v>277</v>
      </c>
      <c r="H11" s="43">
        <v>214.38</v>
      </c>
      <c r="I11" s="43">
        <v>107.19</v>
      </c>
      <c r="J11" s="43">
        <v>0</v>
      </c>
      <c r="K11" s="43">
        <v>37.19</v>
      </c>
      <c r="L11" s="43">
        <v>0</v>
      </c>
      <c r="M11" s="43">
        <v>0</v>
      </c>
      <c r="N11" s="43">
        <v>70</v>
      </c>
      <c r="O11" s="43">
        <v>0</v>
      </c>
    </row>
    <row r="12" spans="1:24" s="40" customFormat="1" ht="77.25" customHeight="1" x14ac:dyDescent="0.25">
      <c r="A12" s="41">
        <f>A11+1</f>
        <v>2</v>
      </c>
      <c r="B12" s="41">
        <f>B11+1</f>
        <v>2</v>
      </c>
      <c r="C12" s="41">
        <v>919</v>
      </c>
      <c r="D12" s="42" t="s">
        <v>2088</v>
      </c>
      <c r="E12" s="129" t="s">
        <v>43</v>
      </c>
      <c r="F12" s="129" t="s">
        <v>2089</v>
      </c>
      <c r="G12" s="41" t="s">
        <v>849</v>
      </c>
      <c r="H12" s="43">
        <v>199.4</v>
      </c>
      <c r="I12" s="43">
        <v>99.7</v>
      </c>
      <c r="J12" s="43">
        <v>0</v>
      </c>
      <c r="K12" s="43">
        <v>57.1</v>
      </c>
      <c r="L12" s="43">
        <v>0</v>
      </c>
      <c r="M12" s="43">
        <v>20</v>
      </c>
      <c r="N12" s="43">
        <v>22.6</v>
      </c>
      <c r="O12" s="43">
        <v>0</v>
      </c>
    </row>
    <row r="13" spans="1:24" s="40" customFormat="1" ht="37.5" x14ac:dyDescent="0.25">
      <c r="A13" s="41">
        <f>A12+1</f>
        <v>3</v>
      </c>
      <c r="B13" s="41">
        <f>B12+1</f>
        <v>3</v>
      </c>
      <c r="C13" s="41">
        <v>1440</v>
      </c>
      <c r="D13" s="42" t="s">
        <v>2344</v>
      </c>
      <c r="E13" s="129" t="s">
        <v>43</v>
      </c>
      <c r="F13" s="129" t="s">
        <v>281</v>
      </c>
      <c r="G13" s="41" t="s">
        <v>277</v>
      </c>
      <c r="H13" s="43">
        <v>480.46199999999999</v>
      </c>
      <c r="I13" s="43">
        <v>154</v>
      </c>
      <c r="J13" s="43">
        <v>0</v>
      </c>
      <c r="K13" s="43">
        <v>169.09100000000001</v>
      </c>
      <c r="L13" s="43">
        <v>0</v>
      </c>
      <c r="M13" s="43">
        <v>40</v>
      </c>
      <c r="N13" s="43">
        <v>67.319000000000003</v>
      </c>
      <c r="O13" s="43">
        <v>50.052</v>
      </c>
    </row>
    <row r="14" spans="1:24" s="40" customFormat="1" ht="54.75" customHeight="1" x14ac:dyDescent="0.25">
      <c r="A14" s="41">
        <f t="shared" ref="A14:A78" si="5">A13+1</f>
        <v>4</v>
      </c>
      <c r="B14" s="41">
        <f t="shared" ref="B14:B78" si="6">B13+1</f>
        <v>4</v>
      </c>
      <c r="C14" s="41">
        <v>1696</v>
      </c>
      <c r="D14" s="42" t="s">
        <v>2339</v>
      </c>
      <c r="E14" s="129" t="s">
        <v>43</v>
      </c>
      <c r="F14" s="129" t="s">
        <v>279</v>
      </c>
      <c r="G14" s="41" t="s">
        <v>277</v>
      </c>
      <c r="H14" s="43">
        <v>359.7</v>
      </c>
      <c r="I14" s="43">
        <v>179.85</v>
      </c>
      <c r="J14" s="43">
        <v>0</v>
      </c>
      <c r="K14" s="43">
        <v>105.822</v>
      </c>
      <c r="L14" s="43">
        <v>0</v>
      </c>
      <c r="M14" s="43">
        <v>8</v>
      </c>
      <c r="N14" s="43">
        <v>32</v>
      </c>
      <c r="O14" s="43">
        <v>34.027999999999999</v>
      </c>
    </row>
    <row r="15" spans="1:24" s="40" customFormat="1" ht="51" customHeight="1" x14ac:dyDescent="0.25">
      <c r="A15" s="41">
        <f t="shared" si="5"/>
        <v>5</v>
      </c>
      <c r="B15" s="41">
        <f t="shared" si="6"/>
        <v>5</v>
      </c>
      <c r="C15" s="41">
        <v>1754</v>
      </c>
      <c r="D15" s="42" t="s">
        <v>2343</v>
      </c>
      <c r="E15" s="129" t="s">
        <v>43</v>
      </c>
      <c r="F15" s="129" t="s">
        <v>276</v>
      </c>
      <c r="G15" s="41" t="s">
        <v>277</v>
      </c>
      <c r="H15" s="43">
        <v>499.89</v>
      </c>
      <c r="I15" s="43">
        <v>198.49</v>
      </c>
      <c r="J15" s="43">
        <v>0</v>
      </c>
      <c r="K15" s="43">
        <v>200</v>
      </c>
      <c r="L15" s="43">
        <v>0</v>
      </c>
      <c r="M15" s="43">
        <v>0</v>
      </c>
      <c r="N15" s="43">
        <v>101.4</v>
      </c>
      <c r="O15" s="43">
        <v>0</v>
      </c>
    </row>
    <row r="16" spans="1:24" s="40" customFormat="1" ht="56.25" x14ac:dyDescent="0.25">
      <c r="A16" s="41">
        <f t="shared" si="5"/>
        <v>6</v>
      </c>
      <c r="B16" s="41">
        <f t="shared" si="6"/>
        <v>6</v>
      </c>
      <c r="C16" s="41">
        <v>1762</v>
      </c>
      <c r="D16" s="42" t="s">
        <v>2361</v>
      </c>
      <c r="E16" s="129" t="s">
        <v>43</v>
      </c>
      <c r="F16" s="129" t="s">
        <v>278</v>
      </c>
      <c r="G16" s="41" t="s">
        <v>277</v>
      </c>
      <c r="H16" s="43">
        <v>80</v>
      </c>
      <c r="I16" s="43">
        <v>31.9</v>
      </c>
      <c r="J16" s="43">
        <v>0</v>
      </c>
      <c r="K16" s="43">
        <v>31.9</v>
      </c>
      <c r="L16" s="43">
        <v>0</v>
      </c>
      <c r="M16" s="43">
        <v>0</v>
      </c>
      <c r="N16" s="43">
        <v>16.2</v>
      </c>
      <c r="O16" s="43">
        <v>0</v>
      </c>
    </row>
    <row r="17" spans="1:15" s="40" customFormat="1" ht="47.25" x14ac:dyDescent="0.25">
      <c r="A17" s="41">
        <f t="shared" si="5"/>
        <v>7</v>
      </c>
      <c r="B17" s="41">
        <f t="shared" si="6"/>
        <v>7</v>
      </c>
      <c r="C17" s="41">
        <v>2091</v>
      </c>
      <c r="D17" s="42" t="s">
        <v>2340</v>
      </c>
      <c r="E17" s="129" t="s">
        <v>43</v>
      </c>
      <c r="F17" s="129" t="s">
        <v>283</v>
      </c>
      <c r="G17" s="41" t="s">
        <v>277</v>
      </c>
      <c r="H17" s="43">
        <v>497.83600000000001</v>
      </c>
      <c r="I17" s="43">
        <v>200</v>
      </c>
      <c r="J17" s="43">
        <v>0</v>
      </c>
      <c r="K17" s="43">
        <v>207.33600000000001</v>
      </c>
      <c r="L17" s="43">
        <v>0</v>
      </c>
      <c r="M17" s="43">
        <v>0</v>
      </c>
      <c r="N17" s="43">
        <v>90.5</v>
      </c>
      <c r="O17" s="43">
        <v>0</v>
      </c>
    </row>
    <row r="18" spans="1:15" s="40" customFormat="1" ht="37.5" x14ac:dyDescent="0.25">
      <c r="A18" s="41">
        <f t="shared" si="5"/>
        <v>8</v>
      </c>
      <c r="B18" s="41">
        <f t="shared" si="6"/>
        <v>8</v>
      </c>
      <c r="C18" s="41">
        <v>2096</v>
      </c>
      <c r="D18" s="42" t="s">
        <v>2359</v>
      </c>
      <c r="E18" s="129" t="s">
        <v>43</v>
      </c>
      <c r="F18" s="129" t="s">
        <v>281</v>
      </c>
      <c r="G18" s="41" t="s">
        <v>277</v>
      </c>
      <c r="H18" s="43">
        <v>200.33099999999999</v>
      </c>
      <c r="I18" s="43">
        <v>70</v>
      </c>
      <c r="J18" s="43">
        <v>0</v>
      </c>
      <c r="K18" s="43">
        <v>73.450999999999993</v>
      </c>
      <c r="L18" s="43">
        <v>0</v>
      </c>
      <c r="M18" s="43">
        <v>0</v>
      </c>
      <c r="N18" s="43">
        <v>43</v>
      </c>
      <c r="O18" s="43">
        <v>13.88</v>
      </c>
    </row>
    <row r="19" spans="1:15" s="40" customFormat="1" ht="81.75" customHeight="1" x14ac:dyDescent="0.25">
      <c r="A19" s="41">
        <f t="shared" si="5"/>
        <v>9</v>
      </c>
      <c r="B19" s="41">
        <f t="shared" si="6"/>
        <v>9</v>
      </c>
      <c r="C19" s="41">
        <v>2188</v>
      </c>
      <c r="D19" s="42" t="s">
        <v>2345</v>
      </c>
      <c r="E19" s="129" t="s">
        <v>43</v>
      </c>
      <c r="F19" s="129" t="s">
        <v>280</v>
      </c>
      <c r="G19" s="41" t="s">
        <v>277</v>
      </c>
      <c r="H19" s="43">
        <v>98.55</v>
      </c>
      <c r="I19" s="43">
        <v>49.274999999999999</v>
      </c>
      <c r="J19" s="43">
        <v>0</v>
      </c>
      <c r="K19" s="43">
        <v>29.565000000000001</v>
      </c>
      <c r="L19" s="43">
        <v>0</v>
      </c>
      <c r="M19" s="43">
        <v>19.71</v>
      </c>
      <c r="N19" s="43">
        <v>0</v>
      </c>
      <c r="O19" s="43">
        <v>0</v>
      </c>
    </row>
    <row r="20" spans="1:15" s="40" customFormat="1" ht="75" x14ac:dyDescent="0.25">
      <c r="A20" s="41">
        <f t="shared" si="5"/>
        <v>10</v>
      </c>
      <c r="B20" s="41">
        <f t="shared" si="6"/>
        <v>10</v>
      </c>
      <c r="C20" s="41">
        <v>2420</v>
      </c>
      <c r="D20" s="42" t="s">
        <v>2346</v>
      </c>
      <c r="E20" s="129" t="s">
        <v>43</v>
      </c>
      <c r="F20" s="129" t="s">
        <v>284</v>
      </c>
      <c r="G20" s="41" t="s">
        <v>277</v>
      </c>
      <c r="H20" s="43">
        <v>499.98700000000002</v>
      </c>
      <c r="I20" s="43">
        <v>199</v>
      </c>
      <c r="J20" s="43">
        <v>0</v>
      </c>
      <c r="K20" s="43">
        <v>190.41300000000001</v>
      </c>
      <c r="L20" s="43">
        <v>0</v>
      </c>
      <c r="M20" s="43">
        <v>19.831</v>
      </c>
      <c r="N20" s="43">
        <v>90</v>
      </c>
      <c r="O20" s="43">
        <v>0.74299999999999999</v>
      </c>
    </row>
    <row r="21" spans="1:15" s="40" customFormat="1" ht="63" customHeight="1" x14ac:dyDescent="0.25">
      <c r="A21" s="41">
        <f t="shared" si="5"/>
        <v>11</v>
      </c>
      <c r="B21" s="41">
        <f t="shared" si="6"/>
        <v>11</v>
      </c>
      <c r="C21" s="41">
        <v>2448</v>
      </c>
      <c r="D21" s="42" t="s">
        <v>2358</v>
      </c>
      <c r="E21" s="129" t="s">
        <v>43</v>
      </c>
      <c r="F21" s="129" t="s">
        <v>46</v>
      </c>
      <c r="G21" s="41" t="s">
        <v>277</v>
      </c>
      <c r="H21" s="43">
        <v>293</v>
      </c>
      <c r="I21" s="43">
        <v>146.5</v>
      </c>
      <c r="J21" s="43">
        <v>0</v>
      </c>
      <c r="K21" s="43">
        <v>87.606999999999999</v>
      </c>
      <c r="L21" s="43">
        <v>0</v>
      </c>
      <c r="M21" s="43">
        <v>58.893000000000001</v>
      </c>
      <c r="N21" s="43">
        <v>0</v>
      </c>
      <c r="O21" s="43">
        <v>0</v>
      </c>
    </row>
    <row r="22" spans="1:15" s="40" customFormat="1" ht="37.5" x14ac:dyDescent="0.25">
      <c r="A22" s="41">
        <f t="shared" si="5"/>
        <v>12</v>
      </c>
      <c r="B22" s="41">
        <f t="shared" si="6"/>
        <v>12</v>
      </c>
      <c r="C22" s="41">
        <v>2632</v>
      </c>
      <c r="D22" s="42" t="s">
        <v>2353</v>
      </c>
      <c r="E22" s="129" t="s">
        <v>43</v>
      </c>
      <c r="F22" s="129" t="s">
        <v>2436</v>
      </c>
      <c r="G22" s="41" t="s">
        <v>277</v>
      </c>
      <c r="H22" s="43">
        <v>400</v>
      </c>
      <c r="I22" s="43">
        <v>200</v>
      </c>
      <c r="J22" s="43">
        <v>0</v>
      </c>
      <c r="K22" s="43">
        <v>116.46299999999999</v>
      </c>
      <c r="L22" s="43">
        <v>0</v>
      </c>
      <c r="M22" s="43">
        <v>62.445</v>
      </c>
      <c r="N22" s="43">
        <v>0</v>
      </c>
      <c r="O22" s="43">
        <v>21.091999999999999</v>
      </c>
    </row>
    <row r="23" spans="1:15" s="40" customFormat="1" ht="37.5" x14ac:dyDescent="0.25">
      <c r="A23" s="41">
        <f t="shared" si="5"/>
        <v>13</v>
      </c>
      <c r="B23" s="41">
        <f t="shared" si="6"/>
        <v>13</v>
      </c>
      <c r="C23" s="41">
        <v>119</v>
      </c>
      <c r="D23" s="42" t="s">
        <v>2356</v>
      </c>
      <c r="E23" s="129" t="s">
        <v>836</v>
      </c>
      <c r="F23" s="129" t="s">
        <v>2437</v>
      </c>
      <c r="G23" s="41" t="s">
        <v>850</v>
      </c>
      <c r="H23" s="43">
        <v>437.78100000000001</v>
      </c>
      <c r="I23" s="43">
        <v>197.00200000000001</v>
      </c>
      <c r="J23" s="43">
        <v>0</v>
      </c>
      <c r="K23" s="43">
        <v>151.03399999999999</v>
      </c>
      <c r="L23" s="43">
        <v>0</v>
      </c>
      <c r="M23" s="43">
        <v>9.4209999999999994</v>
      </c>
      <c r="N23" s="43">
        <v>60</v>
      </c>
      <c r="O23" s="43">
        <v>20.324000000000002</v>
      </c>
    </row>
    <row r="24" spans="1:15" s="40" customFormat="1" ht="37.5" x14ac:dyDescent="0.25">
      <c r="A24" s="41">
        <f t="shared" si="5"/>
        <v>14</v>
      </c>
      <c r="B24" s="41">
        <f t="shared" si="6"/>
        <v>14</v>
      </c>
      <c r="C24" s="41">
        <v>186</v>
      </c>
      <c r="D24" s="42" t="s">
        <v>2354</v>
      </c>
      <c r="E24" s="129" t="s">
        <v>836</v>
      </c>
      <c r="F24" s="129" t="s">
        <v>45</v>
      </c>
      <c r="G24" s="41" t="s">
        <v>277</v>
      </c>
      <c r="H24" s="43">
        <v>191.166</v>
      </c>
      <c r="I24" s="43">
        <v>95.582999999999998</v>
      </c>
      <c r="J24" s="43">
        <v>0</v>
      </c>
      <c r="K24" s="43">
        <v>35.32</v>
      </c>
      <c r="L24" s="43">
        <v>0</v>
      </c>
      <c r="M24" s="43">
        <v>12</v>
      </c>
      <c r="N24" s="43">
        <v>48.262999999999998</v>
      </c>
      <c r="O24" s="43">
        <v>0</v>
      </c>
    </row>
    <row r="25" spans="1:15" s="40" customFormat="1" ht="56.25" x14ac:dyDescent="0.25">
      <c r="A25" s="41">
        <f t="shared" si="5"/>
        <v>15</v>
      </c>
      <c r="B25" s="41">
        <f t="shared" si="6"/>
        <v>15</v>
      </c>
      <c r="C25" s="41">
        <v>1248</v>
      </c>
      <c r="D25" s="42" t="s">
        <v>2347</v>
      </c>
      <c r="E25" s="129" t="s">
        <v>836</v>
      </c>
      <c r="F25" s="129" t="s">
        <v>837</v>
      </c>
      <c r="G25" s="44" t="s">
        <v>277</v>
      </c>
      <c r="H25" s="43">
        <v>499.65199999999999</v>
      </c>
      <c r="I25" s="43">
        <v>200</v>
      </c>
      <c r="J25" s="43">
        <v>0</v>
      </c>
      <c r="K25" s="43">
        <v>194.72399999999999</v>
      </c>
      <c r="L25" s="43">
        <v>0</v>
      </c>
      <c r="M25" s="43">
        <v>44.837000000000003</v>
      </c>
      <c r="N25" s="43">
        <v>23.2</v>
      </c>
      <c r="O25" s="43">
        <v>36.890999999999998</v>
      </c>
    </row>
    <row r="26" spans="1:15" s="40" customFormat="1" ht="42" customHeight="1" x14ac:dyDescent="0.25">
      <c r="A26" s="41">
        <f t="shared" si="5"/>
        <v>16</v>
      </c>
      <c r="B26" s="41">
        <f t="shared" si="6"/>
        <v>16</v>
      </c>
      <c r="C26" s="41">
        <v>1288</v>
      </c>
      <c r="D26" s="42" t="s">
        <v>2371</v>
      </c>
      <c r="E26" s="129" t="s">
        <v>836</v>
      </c>
      <c r="F26" s="129" t="s">
        <v>2418</v>
      </c>
      <c r="G26" s="41" t="s">
        <v>277</v>
      </c>
      <c r="H26" s="43">
        <v>499.90600000000001</v>
      </c>
      <c r="I26" s="43">
        <v>200</v>
      </c>
      <c r="J26" s="43">
        <v>0</v>
      </c>
      <c r="K26" s="43">
        <v>223.821</v>
      </c>
      <c r="L26" s="43">
        <v>0</v>
      </c>
      <c r="M26" s="43">
        <v>38.326999999999998</v>
      </c>
      <c r="N26" s="43">
        <v>0</v>
      </c>
      <c r="O26" s="43">
        <v>37.758000000000003</v>
      </c>
    </row>
    <row r="27" spans="1:15" s="40" customFormat="1" ht="63" x14ac:dyDescent="0.25">
      <c r="A27" s="41">
        <f t="shared" si="5"/>
        <v>17</v>
      </c>
      <c r="B27" s="41">
        <f t="shared" si="6"/>
        <v>17</v>
      </c>
      <c r="C27" s="41">
        <v>1367</v>
      </c>
      <c r="D27" s="42" t="s">
        <v>2348</v>
      </c>
      <c r="E27" s="129" t="s">
        <v>836</v>
      </c>
      <c r="F27" s="129" t="s">
        <v>838</v>
      </c>
      <c r="G27" s="41" t="s">
        <v>277</v>
      </c>
      <c r="H27" s="43">
        <v>230</v>
      </c>
      <c r="I27" s="43">
        <v>115</v>
      </c>
      <c r="J27" s="43">
        <v>0</v>
      </c>
      <c r="K27" s="43">
        <v>69</v>
      </c>
      <c r="L27" s="43">
        <v>0</v>
      </c>
      <c r="M27" s="43">
        <v>46</v>
      </c>
      <c r="N27" s="43">
        <v>0</v>
      </c>
      <c r="O27" s="43">
        <v>0</v>
      </c>
    </row>
    <row r="28" spans="1:15" s="40" customFormat="1" ht="56.25" x14ac:dyDescent="0.25">
      <c r="A28" s="41">
        <f t="shared" si="5"/>
        <v>18</v>
      </c>
      <c r="B28" s="41">
        <f t="shared" si="6"/>
        <v>18</v>
      </c>
      <c r="C28" s="41">
        <v>1380</v>
      </c>
      <c r="D28" s="42" t="s">
        <v>2338</v>
      </c>
      <c r="E28" s="129" t="s">
        <v>836</v>
      </c>
      <c r="F28" s="129" t="s">
        <v>845</v>
      </c>
      <c r="G28" s="41" t="s">
        <v>277</v>
      </c>
      <c r="H28" s="43">
        <v>218.35400000000001</v>
      </c>
      <c r="I28" s="43">
        <v>109</v>
      </c>
      <c r="J28" s="43">
        <v>0</v>
      </c>
      <c r="K28" s="43">
        <v>64.915000000000006</v>
      </c>
      <c r="L28" s="43">
        <v>0</v>
      </c>
      <c r="M28" s="43">
        <v>23</v>
      </c>
      <c r="N28" s="43">
        <v>0</v>
      </c>
      <c r="O28" s="43">
        <v>21.439</v>
      </c>
    </row>
    <row r="29" spans="1:15" s="40" customFormat="1" ht="56.25" x14ac:dyDescent="0.25">
      <c r="A29" s="41">
        <f t="shared" si="5"/>
        <v>19</v>
      </c>
      <c r="B29" s="41">
        <f t="shared" si="6"/>
        <v>19</v>
      </c>
      <c r="C29" s="41">
        <v>1381</v>
      </c>
      <c r="D29" s="42" t="s">
        <v>2341</v>
      </c>
      <c r="E29" s="129" t="s">
        <v>836</v>
      </c>
      <c r="F29" s="129" t="s">
        <v>839</v>
      </c>
      <c r="G29" s="41" t="s">
        <v>277</v>
      </c>
      <c r="H29" s="43">
        <v>473.5</v>
      </c>
      <c r="I29" s="43">
        <v>200</v>
      </c>
      <c r="J29" s="43">
        <v>0</v>
      </c>
      <c r="K29" s="43">
        <v>183.5</v>
      </c>
      <c r="L29" s="43">
        <v>0</v>
      </c>
      <c r="M29" s="43">
        <v>45</v>
      </c>
      <c r="N29" s="43">
        <v>0</v>
      </c>
      <c r="O29" s="43">
        <v>45</v>
      </c>
    </row>
    <row r="30" spans="1:15" s="40" customFormat="1" ht="39.75" customHeight="1" x14ac:dyDescent="0.25">
      <c r="A30" s="41">
        <f>A29+1</f>
        <v>20</v>
      </c>
      <c r="B30" s="41">
        <f t="shared" si="6"/>
        <v>20</v>
      </c>
      <c r="C30" s="41">
        <v>1512</v>
      </c>
      <c r="D30" s="42" t="s">
        <v>2352</v>
      </c>
      <c r="E30" s="129" t="s">
        <v>836</v>
      </c>
      <c r="F30" s="129" t="s">
        <v>846</v>
      </c>
      <c r="G30" s="41" t="s">
        <v>277</v>
      </c>
      <c r="H30" s="43">
        <v>499.5</v>
      </c>
      <c r="I30" s="43">
        <v>200</v>
      </c>
      <c r="J30" s="43">
        <v>0</v>
      </c>
      <c r="K30" s="43">
        <v>209.572</v>
      </c>
      <c r="L30" s="43">
        <v>0</v>
      </c>
      <c r="M30" s="43">
        <v>32.950000000000003</v>
      </c>
      <c r="N30" s="43">
        <v>20</v>
      </c>
      <c r="O30" s="43">
        <v>36.978000000000002</v>
      </c>
    </row>
    <row r="31" spans="1:15" s="40" customFormat="1" ht="56.25" x14ac:dyDescent="0.25">
      <c r="A31" s="41">
        <f t="shared" si="5"/>
        <v>21</v>
      </c>
      <c r="B31" s="41">
        <f t="shared" si="6"/>
        <v>21</v>
      </c>
      <c r="C31" s="41">
        <v>2287</v>
      </c>
      <c r="D31" s="42" t="s">
        <v>2355</v>
      </c>
      <c r="E31" s="129" t="s">
        <v>836</v>
      </c>
      <c r="F31" s="129" t="s">
        <v>847</v>
      </c>
      <c r="G31" s="41" t="s">
        <v>277</v>
      </c>
      <c r="H31" s="43">
        <v>434.86799999999999</v>
      </c>
      <c r="I31" s="43">
        <v>200</v>
      </c>
      <c r="J31" s="43">
        <v>0</v>
      </c>
      <c r="K31" s="43">
        <v>143.49</v>
      </c>
      <c r="L31" s="43">
        <v>0</v>
      </c>
      <c r="M31" s="43">
        <v>74.863</v>
      </c>
      <c r="N31" s="43">
        <v>0</v>
      </c>
      <c r="O31" s="43">
        <v>16.515000000000001</v>
      </c>
    </row>
    <row r="32" spans="1:15" s="40" customFormat="1" ht="56.25" x14ac:dyDescent="0.25">
      <c r="A32" s="41">
        <f t="shared" si="5"/>
        <v>22</v>
      </c>
      <c r="B32" s="41">
        <f t="shared" si="6"/>
        <v>22</v>
      </c>
      <c r="C32" s="41">
        <v>2410</v>
      </c>
      <c r="D32" s="42" t="s">
        <v>2357</v>
      </c>
      <c r="E32" s="129" t="s">
        <v>836</v>
      </c>
      <c r="F32" s="129" t="s">
        <v>848</v>
      </c>
      <c r="G32" s="41" t="s">
        <v>849</v>
      </c>
      <c r="H32" s="43">
        <v>299.74200000000002</v>
      </c>
      <c r="I32" s="43">
        <v>140</v>
      </c>
      <c r="J32" s="43">
        <v>0</v>
      </c>
      <c r="K32" s="43">
        <v>104</v>
      </c>
      <c r="L32" s="43">
        <v>0</v>
      </c>
      <c r="M32" s="43">
        <v>30</v>
      </c>
      <c r="N32" s="43">
        <v>25.742000000000001</v>
      </c>
      <c r="O32" s="43">
        <v>0</v>
      </c>
    </row>
    <row r="33" spans="1:15" s="40" customFormat="1" ht="47.25" customHeight="1" x14ac:dyDescent="0.25">
      <c r="A33" s="41">
        <f t="shared" si="5"/>
        <v>23</v>
      </c>
      <c r="B33" s="41">
        <f t="shared" si="6"/>
        <v>23</v>
      </c>
      <c r="C33" s="41">
        <v>2464</v>
      </c>
      <c r="D33" s="42" t="s">
        <v>2351</v>
      </c>
      <c r="E33" s="129" t="s">
        <v>836</v>
      </c>
      <c r="F33" s="129" t="s">
        <v>842</v>
      </c>
      <c r="G33" s="41" t="s">
        <v>277</v>
      </c>
      <c r="H33" s="43">
        <v>341.21600000000001</v>
      </c>
      <c r="I33" s="43">
        <v>154.316</v>
      </c>
      <c r="J33" s="43">
        <v>0</v>
      </c>
      <c r="K33" s="43">
        <v>108.4</v>
      </c>
      <c r="L33" s="43">
        <v>0</v>
      </c>
      <c r="M33" s="43">
        <v>23.481999999999999</v>
      </c>
      <c r="N33" s="43">
        <v>20</v>
      </c>
      <c r="O33" s="43">
        <v>35.018000000000001</v>
      </c>
    </row>
    <row r="34" spans="1:15" s="40" customFormat="1" ht="45.75" customHeight="1" x14ac:dyDescent="0.25">
      <c r="A34" s="41">
        <f t="shared" si="5"/>
        <v>24</v>
      </c>
      <c r="B34" s="41">
        <f t="shared" si="6"/>
        <v>24</v>
      </c>
      <c r="C34" s="41">
        <v>2502</v>
      </c>
      <c r="D34" s="42" t="s">
        <v>2349</v>
      </c>
      <c r="E34" s="129" t="s">
        <v>836</v>
      </c>
      <c r="F34" s="129" t="s">
        <v>840</v>
      </c>
      <c r="G34" s="41" t="s">
        <v>277</v>
      </c>
      <c r="H34" s="43">
        <v>350</v>
      </c>
      <c r="I34" s="43">
        <v>140</v>
      </c>
      <c r="J34" s="43">
        <v>0</v>
      </c>
      <c r="K34" s="43">
        <v>140</v>
      </c>
      <c r="L34" s="43">
        <v>0</v>
      </c>
      <c r="M34" s="43">
        <v>35</v>
      </c>
      <c r="N34" s="43">
        <v>0</v>
      </c>
      <c r="O34" s="43">
        <v>35</v>
      </c>
    </row>
    <row r="35" spans="1:15" s="40" customFormat="1" ht="56.25" x14ac:dyDescent="0.25">
      <c r="A35" s="41">
        <f t="shared" si="5"/>
        <v>25</v>
      </c>
      <c r="B35" s="41">
        <f t="shared" si="6"/>
        <v>25</v>
      </c>
      <c r="C35" s="41">
        <v>2514</v>
      </c>
      <c r="D35" s="42" t="s">
        <v>2363</v>
      </c>
      <c r="E35" s="129" t="s">
        <v>836</v>
      </c>
      <c r="F35" s="129" t="s">
        <v>842</v>
      </c>
      <c r="G35" s="41" t="s">
        <v>277</v>
      </c>
      <c r="H35" s="43">
        <v>491.54899999999998</v>
      </c>
      <c r="I35" s="43">
        <v>199.9</v>
      </c>
      <c r="J35" s="43">
        <v>0</v>
      </c>
      <c r="K35" s="43">
        <v>188.42400000000001</v>
      </c>
      <c r="L35" s="43">
        <v>0</v>
      </c>
      <c r="M35" s="43">
        <v>103.22499999999999</v>
      </c>
      <c r="N35" s="43">
        <v>0</v>
      </c>
      <c r="O35" s="43">
        <v>0</v>
      </c>
    </row>
    <row r="36" spans="1:15" s="40" customFormat="1" ht="51.75" customHeight="1" x14ac:dyDescent="0.25">
      <c r="A36" s="41">
        <f t="shared" si="5"/>
        <v>26</v>
      </c>
      <c r="B36" s="41">
        <f t="shared" si="6"/>
        <v>26</v>
      </c>
      <c r="C36" s="41">
        <v>2602</v>
      </c>
      <c r="D36" s="42" t="s">
        <v>2337</v>
      </c>
      <c r="E36" s="129" t="s">
        <v>836</v>
      </c>
      <c r="F36" s="129" t="s">
        <v>843</v>
      </c>
      <c r="G36" s="41" t="s">
        <v>277</v>
      </c>
      <c r="H36" s="43">
        <v>399.96100000000001</v>
      </c>
      <c r="I36" s="43">
        <v>199.98</v>
      </c>
      <c r="J36" s="43">
        <v>0</v>
      </c>
      <c r="K36" s="43">
        <v>115.167</v>
      </c>
      <c r="L36" s="43">
        <v>0</v>
      </c>
      <c r="M36" s="43">
        <v>40</v>
      </c>
      <c r="N36" s="43">
        <v>25</v>
      </c>
      <c r="O36" s="43">
        <v>19.814</v>
      </c>
    </row>
    <row r="37" spans="1:15" s="40" customFormat="1" ht="60" customHeight="1" x14ac:dyDescent="0.25">
      <c r="A37" s="41">
        <f t="shared" si="5"/>
        <v>27</v>
      </c>
      <c r="B37" s="41">
        <f t="shared" si="6"/>
        <v>27</v>
      </c>
      <c r="C37" s="41">
        <v>2610</v>
      </c>
      <c r="D37" s="42" t="s">
        <v>2362</v>
      </c>
      <c r="E37" s="129" t="s">
        <v>836</v>
      </c>
      <c r="F37" s="129" t="s">
        <v>844</v>
      </c>
      <c r="G37" s="41" t="s">
        <v>277</v>
      </c>
      <c r="H37" s="43">
        <v>149.9</v>
      </c>
      <c r="I37" s="43">
        <v>60</v>
      </c>
      <c r="J37" s="43">
        <v>0</v>
      </c>
      <c r="K37" s="43">
        <v>59.9</v>
      </c>
      <c r="L37" s="43">
        <v>0</v>
      </c>
      <c r="M37" s="43">
        <v>0</v>
      </c>
      <c r="N37" s="43">
        <v>15</v>
      </c>
      <c r="O37" s="43">
        <v>15</v>
      </c>
    </row>
    <row r="38" spans="1:15" s="40" customFormat="1" ht="47.25" x14ac:dyDescent="0.25">
      <c r="A38" s="41">
        <f t="shared" si="5"/>
        <v>28</v>
      </c>
      <c r="B38" s="41">
        <f t="shared" si="6"/>
        <v>28</v>
      </c>
      <c r="C38" s="41">
        <v>2690</v>
      </c>
      <c r="D38" s="42" t="s">
        <v>2350</v>
      </c>
      <c r="E38" s="129" t="s">
        <v>836</v>
      </c>
      <c r="F38" s="129" t="s">
        <v>841</v>
      </c>
      <c r="G38" s="41" t="s">
        <v>277</v>
      </c>
      <c r="H38" s="43">
        <v>299.89999999999998</v>
      </c>
      <c r="I38" s="43">
        <v>149.94999999999999</v>
      </c>
      <c r="J38" s="43">
        <v>0</v>
      </c>
      <c r="K38" s="43">
        <v>89.75</v>
      </c>
      <c r="L38" s="43">
        <v>0</v>
      </c>
      <c r="M38" s="43">
        <v>34.5</v>
      </c>
      <c r="N38" s="43">
        <v>0</v>
      </c>
      <c r="O38" s="43">
        <v>25.7</v>
      </c>
    </row>
    <row r="39" spans="1:15" s="52" customFormat="1" ht="65.25" customHeight="1" x14ac:dyDescent="0.25">
      <c r="A39" s="41">
        <f t="shared" si="5"/>
        <v>29</v>
      </c>
      <c r="B39" s="41">
        <f t="shared" si="6"/>
        <v>29</v>
      </c>
      <c r="C39" s="62">
        <v>105</v>
      </c>
      <c r="D39" s="42" t="s">
        <v>1064</v>
      </c>
      <c r="E39" s="129" t="s">
        <v>1065</v>
      </c>
      <c r="F39" s="129" t="s">
        <v>1066</v>
      </c>
      <c r="G39" s="41" t="s">
        <v>277</v>
      </c>
      <c r="H39" s="63">
        <v>86</v>
      </c>
      <c r="I39" s="63">
        <v>43</v>
      </c>
      <c r="J39" s="63">
        <v>0</v>
      </c>
      <c r="K39" s="63">
        <v>0</v>
      </c>
      <c r="L39" s="63">
        <v>0</v>
      </c>
      <c r="M39" s="63">
        <v>43</v>
      </c>
      <c r="N39" s="63">
        <v>0</v>
      </c>
      <c r="O39" s="63">
        <v>0</v>
      </c>
    </row>
    <row r="40" spans="1:15" s="52" customFormat="1" ht="37.5" x14ac:dyDescent="0.25">
      <c r="A40" s="41">
        <f t="shared" si="5"/>
        <v>30</v>
      </c>
      <c r="B40" s="41">
        <f t="shared" si="6"/>
        <v>30</v>
      </c>
      <c r="C40" s="62">
        <v>975</v>
      </c>
      <c r="D40" s="42" t="s">
        <v>2364</v>
      </c>
      <c r="E40" s="129" t="s">
        <v>1065</v>
      </c>
      <c r="F40" s="129" t="s">
        <v>1067</v>
      </c>
      <c r="G40" s="41" t="s">
        <v>277</v>
      </c>
      <c r="H40" s="63">
        <v>437.25</v>
      </c>
      <c r="I40" s="63">
        <v>200</v>
      </c>
      <c r="J40" s="63">
        <v>0</v>
      </c>
      <c r="K40" s="63">
        <v>115</v>
      </c>
      <c r="L40" s="63">
        <v>0</v>
      </c>
      <c r="M40" s="63">
        <v>18.5</v>
      </c>
      <c r="N40" s="63">
        <v>103.75</v>
      </c>
      <c r="O40" s="63">
        <v>0</v>
      </c>
    </row>
    <row r="41" spans="1:15" s="52" customFormat="1" ht="75" x14ac:dyDescent="0.25">
      <c r="A41" s="41">
        <f t="shared" si="5"/>
        <v>31</v>
      </c>
      <c r="B41" s="41">
        <f t="shared" si="6"/>
        <v>31</v>
      </c>
      <c r="C41" s="62">
        <v>1194</v>
      </c>
      <c r="D41" s="42" t="s">
        <v>2365</v>
      </c>
      <c r="E41" s="129" t="s">
        <v>1065</v>
      </c>
      <c r="F41" s="129" t="s">
        <v>1067</v>
      </c>
      <c r="G41" s="41" t="s">
        <v>277</v>
      </c>
      <c r="H41" s="63">
        <v>478.89100000000002</v>
      </c>
      <c r="I41" s="63">
        <v>200</v>
      </c>
      <c r="J41" s="63">
        <v>0</v>
      </c>
      <c r="K41" s="63">
        <v>200</v>
      </c>
      <c r="L41" s="63">
        <v>0</v>
      </c>
      <c r="M41" s="63">
        <v>78.891000000000005</v>
      </c>
      <c r="N41" s="63">
        <v>0</v>
      </c>
      <c r="O41" s="63">
        <v>0</v>
      </c>
    </row>
    <row r="42" spans="1:15" s="61" customFormat="1" ht="56.25" x14ac:dyDescent="0.25">
      <c r="A42" s="41">
        <f t="shared" si="5"/>
        <v>32</v>
      </c>
      <c r="B42" s="41">
        <f t="shared" si="6"/>
        <v>32</v>
      </c>
      <c r="C42" s="41">
        <v>1286</v>
      </c>
      <c r="D42" s="42" t="s">
        <v>1230</v>
      </c>
      <c r="E42" s="129" t="s">
        <v>1231</v>
      </c>
      <c r="F42" s="129" t="s">
        <v>848</v>
      </c>
      <c r="G42" s="130" t="s">
        <v>849</v>
      </c>
      <c r="H42" s="43">
        <v>299</v>
      </c>
      <c r="I42" s="43">
        <v>149.5</v>
      </c>
      <c r="J42" s="43">
        <v>0</v>
      </c>
      <c r="K42" s="43">
        <v>95.381</v>
      </c>
      <c r="L42" s="43">
        <v>0</v>
      </c>
      <c r="M42" s="43">
        <v>0</v>
      </c>
      <c r="N42" s="43">
        <v>27.338000000000001</v>
      </c>
      <c r="O42" s="43">
        <v>26.780999999999999</v>
      </c>
    </row>
    <row r="43" spans="1:15" s="52" customFormat="1" ht="78.75" x14ac:dyDescent="0.25">
      <c r="A43" s="41">
        <f t="shared" si="5"/>
        <v>33</v>
      </c>
      <c r="B43" s="41">
        <f t="shared" si="6"/>
        <v>33</v>
      </c>
      <c r="C43" s="41">
        <v>6</v>
      </c>
      <c r="D43" s="42" t="s">
        <v>2037</v>
      </c>
      <c r="E43" s="129" t="s">
        <v>2038</v>
      </c>
      <c r="F43" s="129" t="s">
        <v>2438</v>
      </c>
      <c r="G43" s="41" t="s">
        <v>277</v>
      </c>
      <c r="H43" s="43">
        <v>300</v>
      </c>
      <c r="I43" s="43">
        <v>150</v>
      </c>
      <c r="J43" s="43">
        <v>0</v>
      </c>
      <c r="K43" s="43">
        <v>0</v>
      </c>
      <c r="L43" s="43">
        <v>0</v>
      </c>
      <c r="M43" s="43">
        <v>150</v>
      </c>
      <c r="N43" s="43">
        <v>0</v>
      </c>
      <c r="O43" s="43">
        <v>0</v>
      </c>
    </row>
    <row r="44" spans="1:15" s="52" customFormat="1" ht="78.75" x14ac:dyDescent="0.25">
      <c r="A44" s="41">
        <f t="shared" si="5"/>
        <v>34</v>
      </c>
      <c r="B44" s="41">
        <f t="shared" si="6"/>
        <v>34</v>
      </c>
      <c r="C44" s="41">
        <v>89</v>
      </c>
      <c r="D44" s="42" t="s">
        <v>2039</v>
      </c>
      <c r="E44" s="129" t="s">
        <v>2038</v>
      </c>
      <c r="F44" s="129" t="s">
        <v>2040</v>
      </c>
      <c r="G44" s="41" t="s">
        <v>277</v>
      </c>
      <c r="H44" s="43">
        <v>200</v>
      </c>
      <c r="I44" s="43">
        <v>100</v>
      </c>
      <c r="J44" s="43">
        <v>0</v>
      </c>
      <c r="K44" s="43">
        <v>0</v>
      </c>
      <c r="L44" s="43">
        <v>0</v>
      </c>
      <c r="M44" s="43">
        <v>100</v>
      </c>
      <c r="N44" s="43">
        <v>0</v>
      </c>
      <c r="O44" s="43">
        <v>0</v>
      </c>
    </row>
    <row r="45" spans="1:15" s="52" customFormat="1" ht="78.75" customHeight="1" x14ac:dyDescent="0.25">
      <c r="A45" s="41">
        <f t="shared" si="5"/>
        <v>35</v>
      </c>
      <c r="B45" s="41">
        <f t="shared" si="6"/>
        <v>35</v>
      </c>
      <c r="C45" s="41">
        <v>94</v>
      </c>
      <c r="D45" s="42" t="s">
        <v>2041</v>
      </c>
      <c r="E45" s="129" t="s">
        <v>2038</v>
      </c>
      <c r="F45" s="129" t="s">
        <v>2040</v>
      </c>
      <c r="G45" s="41" t="s">
        <v>277</v>
      </c>
      <c r="H45" s="43">
        <v>410</v>
      </c>
      <c r="I45" s="43">
        <v>200</v>
      </c>
      <c r="J45" s="43">
        <v>0</v>
      </c>
      <c r="K45" s="43">
        <v>0</v>
      </c>
      <c r="L45" s="43">
        <v>0</v>
      </c>
      <c r="M45" s="43">
        <v>210</v>
      </c>
      <c r="N45" s="43">
        <v>0</v>
      </c>
      <c r="O45" s="43">
        <v>0</v>
      </c>
    </row>
    <row r="46" spans="1:15" s="52" customFormat="1" ht="78.75" x14ac:dyDescent="0.25">
      <c r="A46" s="41">
        <f t="shared" si="5"/>
        <v>36</v>
      </c>
      <c r="B46" s="41">
        <f t="shared" si="6"/>
        <v>36</v>
      </c>
      <c r="C46" s="41">
        <v>351</v>
      </c>
      <c r="D46" s="42" t="s">
        <v>2042</v>
      </c>
      <c r="E46" s="129" t="s">
        <v>2038</v>
      </c>
      <c r="F46" s="129" t="s">
        <v>2043</v>
      </c>
      <c r="G46" s="41" t="s">
        <v>277</v>
      </c>
      <c r="H46" s="43">
        <v>195</v>
      </c>
      <c r="I46" s="43">
        <v>97.5</v>
      </c>
      <c r="J46" s="43">
        <v>0</v>
      </c>
      <c r="K46" s="43">
        <v>0</v>
      </c>
      <c r="L46" s="43">
        <v>0</v>
      </c>
      <c r="M46" s="43">
        <v>97.5</v>
      </c>
      <c r="N46" s="43">
        <v>0</v>
      </c>
      <c r="O46" s="43">
        <v>0</v>
      </c>
    </row>
    <row r="47" spans="1:15" s="52" customFormat="1" ht="78.75" x14ac:dyDescent="0.25">
      <c r="A47" s="41">
        <f t="shared" si="5"/>
        <v>37</v>
      </c>
      <c r="B47" s="41">
        <f t="shared" si="6"/>
        <v>37</v>
      </c>
      <c r="C47" s="41">
        <v>554</v>
      </c>
      <c r="D47" s="42" t="s">
        <v>2044</v>
      </c>
      <c r="E47" s="129" t="s">
        <v>2038</v>
      </c>
      <c r="F47" s="129" t="s">
        <v>2045</v>
      </c>
      <c r="G47" s="41" t="s">
        <v>2046</v>
      </c>
      <c r="H47" s="43">
        <v>439.4</v>
      </c>
      <c r="I47" s="43">
        <v>195</v>
      </c>
      <c r="J47" s="43">
        <v>0</v>
      </c>
      <c r="K47" s="43">
        <v>150</v>
      </c>
      <c r="L47" s="43">
        <v>0</v>
      </c>
      <c r="M47" s="43">
        <v>94.4</v>
      </c>
      <c r="N47" s="43">
        <v>0</v>
      </c>
      <c r="O47" s="43">
        <v>0</v>
      </c>
    </row>
    <row r="48" spans="1:15" s="52" customFormat="1" ht="78.75" x14ac:dyDescent="0.25">
      <c r="A48" s="41">
        <f t="shared" si="5"/>
        <v>38</v>
      </c>
      <c r="B48" s="41">
        <f t="shared" si="6"/>
        <v>38</v>
      </c>
      <c r="C48" s="41">
        <v>673</v>
      </c>
      <c r="D48" s="42" t="s">
        <v>2047</v>
      </c>
      <c r="E48" s="129" t="s">
        <v>2038</v>
      </c>
      <c r="F48" s="129" t="s">
        <v>2048</v>
      </c>
      <c r="G48" s="41" t="s">
        <v>277</v>
      </c>
      <c r="H48" s="43">
        <v>257.18400000000003</v>
      </c>
      <c r="I48" s="43">
        <v>127.184</v>
      </c>
      <c r="J48" s="43">
        <v>0</v>
      </c>
      <c r="K48" s="43">
        <v>0</v>
      </c>
      <c r="L48" s="43">
        <v>0</v>
      </c>
      <c r="M48" s="43">
        <v>130</v>
      </c>
      <c r="N48" s="43">
        <v>0</v>
      </c>
      <c r="O48" s="43">
        <v>0</v>
      </c>
    </row>
    <row r="49" spans="1:15" s="52" customFormat="1" ht="80.25" customHeight="1" x14ac:dyDescent="0.25">
      <c r="A49" s="41">
        <f t="shared" si="5"/>
        <v>39</v>
      </c>
      <c r="B49" s="41">
        <f t="shared" si="6"/>
        <v>39</v>
      </c>
      <c r="C49" s="41">
        <v>732</v>
      </c>
      <c r="D49" s="42" t="s">
        <v>2049</v>
      </c>
      <c r="E49" s="129" t="s">
        <v>2038</v>
      </c>
      <c r="F49" s="129" t="s">
        <v>848</v>
      </c>
      <c r="G49" s="41" t="s">
        <v>849</v>
      </c>
      <c r="H49" s="43">
        <v>385.108</v>
      </c>
      <c r="I49" s="43">
        <v>192.554</v>
      </c>
      <c r="J49" s="43">
        <v>0</v>
      </c>
      <c r="K49" s="43">
        <v>115.532</v>
      </c>
      <c r="L49" s="43">
        <v>0</v>
      </c>
      <c r="M49" s="43">
        <v>0</v>
      </c>
      <c r="N49" s="43">
        <v>67.762</v>
      </c>
      <c r="O49" s="43">
        <v>9.26</v>
      </c>
    </row>
    <row r="50" spans="1:15" s="52" customFormat="1" ht="81" customHeight="1" x14ac:dyDescent="0.25">
      <c r="A50" s="41">
        <f t="shared" si="5"/>
        <v>40</v>
      </c>
      <c r="B50" s="41">
        <f t="shared" si="6"/>
        <v>40</v>
      </c>
      <c r="C50" s="41">
        <v>756</v>
      </c>
      <c r="D50" s="42" t="s">
        <v>2050</v>
      </c>
      <c r="E50" s="129" t="s">
        <v>2038</v>
      </c>
      <c r="F50" s="129" t="s">
        <v>2043</v>
      </c>
      <c r="G50" s="41" t="s">
        <v>277</v>
      </c>
      <c r="H50" s="43">
        <v>319.54000000000002</v>
      </c>
      <c r="I50" s="43">
        <v>159.77000000000001</v>
      </c>
      <c r="J50" s="43">
        <v>0</v>
      </c>
      <c r="K50" s="43">
        <v>0</v>
      </c>
      <c r="L50" s="43">
        <v>0</v>
      </c>
      <c r="M50" s="43">
        <v>159.77000000000001</v>
      </c>
      <c r="N50" s="43">
        <v>0</v>
      </c>
      <c r="O50" s="43">
        <v>0</v>
      </c>
    </row>
    <row r="51" spans="1:15" s="52" customFormat="1" ht="78.75" x14ac:dyDescent="0.25">
      <c r="A51" s="41">
        <f t="shared" si="5"/>
        <v>41</v>
      </c>
      <c r="B51" s="41">
        <f t="shared" si="6"/>
        <v>41</v>
      </c>
      <c r="C51" s="41">
        <v>782</v>
      </c>
      <c r="D51" s="42" t="s">
        <v>2051</v>
      </c>
      <c r="E51" s="129" t="s">
        <v>2038</v>
      </c>
      <c r="F51" s="129" t="s">
        <v>2052</v>
      </c>
      <c r="G51" s="41" t="s">
        <v>277</v>
      </c>
      <c r="H51" s="43">
        <v>149.64599999999999</v>
      </c>
      <c r="I51" s="43">
        <v>74.822999999999993</v>
      </c>
      <c r="J51" s="43">
        <v>0</v>
      </c>
      <c r="K51" s="43">
        <v>0</v>
      </c>
      <c r="L51" s="43">
        <v>0</v>
      </c>
      <c r="M51" s="43">
        <v>0</v>
      </c>
      <c r="N51" s="43">
        <v>71.257000000000005</v>
      </c>
      <c r="O51" s="43">
        <v>3.5659999999999998</v>
      </c>
    </row>
    <row r="52" spans="1:15" s="52" customFormat="1" ht="78.75" x14ac:dyDescent="0.25">
      <c r="A52" s="41">
        <f t="shared" si="5"/>
        <v>42</v>
      </c>
      <c r="B52" s="41">
        <f t="shared" si="6"/>
        <v>42</v>
      </c>
      <c r="C52" s="41">
        <v>799</v>
      </c>
      <c r="D52" s="42" t="s">
        <v>2053</v>
      </c>
      <c r="E52" s="129" t="s">
        <v>2038</v>
      </c>
      <c r="F52" s="129" t="s">
        <v>2052</v>
      </c>
      <c r="G52" s="41" t="s">
        <v>277</v>
      </c>
      <c r="H52" s="43">
        <v>254.84299999999999</v>
      </c>
      <c r="I52" s="43">
        <v>127.42100000000001</v>
      </c>
      <c r="J52" s="43">
        <v>0</v>
      </c>
      <c r="K52" s="43">
        <v>0</v>
      </c>
      <c r="L52" s="43">
        <v>0</v>
      </c>
      <c r="M52" s="43">
        <v>0</v>
      </c>
      <c r="N52" s="43">
        <v>122.642</v>
      </c>
      <c r="O52" s="43">
        <v>4.78</v>
      </c>
    </row>
    <row r="53" spans="1:15" s="52" customFormat="1" ht="122.25" customHeight="1" x14ac:dyDescent="0.25">
      <c r="A53" s="41">
        <f t="shared" si="5"/>
        <v>43</v>
      </c>
      <c r="B53" s="41">
        <f t="shared" si="6"/>
        <v>43</v>
      </c>
      <c r="C53" s="41">
        <v>942</v>
      </c>
      <c r="D53" s="42" t="s">
        <v>2054</v>
      </c>
      <c r="E53" s="129" t="s">
        <v>2038</v>
      </c>
      <c r="F53" s="129" t="s">
        <v>2055</v>
      </c>
      <c r="G53" s="41" t="s">
        <v>277</v>
      </c>
      <c r="H53" s="43">
        <v>498.81799999999998</v>
      </c>
      <c r="I53" s="43">
        <v>200</v>
      </c>
      <c r="J53" s="43">
        <v>0</v>
      </c>
      <c r="K53" s="43">
        <v>0</v>
      </c>
      <c r="L53" s="43">
        <v>200</v>
      </c>
      <c r="M53" s="43">
        <v>98.817999999999998</v>
      </c>
      <c r="N53" s="43">
        <v>0</v>
      </c>
      <c r="O53" s="43">
        <v>0</v>
      </c>
    </row>
    <row r="54" spans="1:15" s="52" customFormat="1" ht="78.75" x14ac:dyDescent="0.25">
      <c r="A54" s="41">
        <f t="shared" si="5"/>
        <v>44</v>
      </c>
      <c r="B54" s="41">
        <f t="shared" si="6"/>
        <v>44</v>
      </c>
      <c r="C54" s="41">
        <v>1003</v>
      </c>
      <c r="D54" s="42" t="s">
        <v>2056</v>
      </c>
      <c r="E54" s="129" t="s">
        <v>2038</v>
      </c>
      <c r="F54" s="129" t="s">
        <v>2043</v>
      </c>
      <c r="G54" s="41" t="s">
        <v>277</v>
      </c>
      <c r="H54" s="43">
        <v>165.89099999999999</v>
      </c>
      <c r="I54" s="43">
        <v>82.944999999999993</v>
      </c>
      <c r="J54" s="43">
        <v>0</v>
      </c>
      <c r="K54" s="43">
        <v>0</v>
      </c>
      <c r="L54" s="43">
        <v>0</v>
      </c>
      <c r="M54" s="43">
        <v>82.945999999999998</v>
      </c>
      <c r="N54" s="43">
        <v>0</v>
      </c>
      <c r="O54" s="43">
        <v>0</v>
      </c>
    </row>
    <row r="55" spans="1:15" s="52" customFormat="1" ht="78.75" x14ac:dyDescent="0.25">
      <c r="A55" s="41">
        <f t="shared" si="5"/>
        <v>45</v>
      </c>
      <c r="B55" s="41">
        <f t="shared" si="6"/>
        <v>45</v>
      </c>
      <c r="C55" s="41">
        <v>1153</v>
      </c>
      <c r="D55" s="42" t="s">
        <v>2057</v>
      </c>
      <c r="E55" s="129" t="s">
        <v>2038</v>
      </c>
      <c r="F55" s="129" t="s">
        <v>2058</v>
      </c>
      <c r="G55" s="41" t="s">
        <v>277</v>
      </c>
      <c r="H55" s="43">
        <v>273.077</v>
      </c>
      <c r="I55" s="43">
        <v>136.53800000000001</v>
      </c>
      <c r="J55" s="43">
        <v>0</v>
      </c>
      <c r="K55" s="43">
        <v>0</v>
      </c>
      <c r="L55" s="43">
        <v>0</v>
      </c>
      <c r="M55" s="43">
        <v>0</v>
      </c>
      <c r="N55" s="43">
        <v>136.53899999999999</v>
      </c>
      <c r="O55" s="43">
        <v>0</v>
      </c>
    </row>
    <row r="56" spans="1:15" s="52" customFormat="1" ht="78.75" x14ac:dyDescent="0.25">
      <c r="A56" s="41">
        <f t="shared" si="5"/>
        <v>46</v>
      </c>
      <c r="B56" s="41">
        <f t="shared" si="6"/>
        <v>46</v>
      </c>
      <c r="C56" s="41">
        <v>1184</v>
      </c>
      <c r="D56" s="42" t="s">
        <v>2059</v>
      </c>
      <c r="E56" s="129" t="s">
        <v>2038</v>
      </c>
      <c r="F56" s="129" t="s">
        <v>2060</v>
      </c>
      <c r="G56" s="41" t="s">
        <v>2046</v>
      </c>
      <c r="H56" s="43">
        <v>133.072</v>
      </c>
      <c r="I56" s="43">
        <v>66</v>
      </c>
      <c r="J56" s="43">
        <v>0</v>
      </c>
      <c r="K56" s="43">
        <v>0</v>
      </c>
      <c r="L56" s="43">
        <v>0</v>
      </c>
      <c r="M56" s="43">
        <v>53.44</v>
      </c>
      <c r="N56" s="43">
        <v>13.632</v>
      </c>
      <c r="O56" s="43">
        <v>0</v>
      </c>
    </row>
    <row r="57" spans="1:15" s="52" customFormat="1" ht="78.75" x14ac:dyDescent="0.25">
      <c r="A57" s="41">
        <f t="shared" si="5"/>
        <v>47</v>
      </c>
      <c r="B57" s="41">
        <f t="shared" si="6"/>
        <v>47</v>
      </c>
      <c r="C57" s="41">
        <v>1531</v>
      </c>
      <c r="D57" s="42" t="s">
        <v>2061</v>
      </c>
      <c r="E57" s="129" t="s">
        <v>2038</v>
      </c>
      <c r="F57" s="129" t="s">
        <v>45</v>
      </c>
      <c r="G57" s="41" t="s">
        <v>277</v>
      </c>
      <c r="H57" s="43">
        <v>199.89</v>
      </c>
      <c r="I57" s="43">
        <v>99.944999999999993</v>
      </c>
      <c r="J57" s="43">
        <v>0</v>
      </c>
      <c r="K57" s="43">
        <v>0</v>
      </c>
      <c r="L57" s="43">
        <v>0</v>
      </c>
      <c r="M57" s="43">
        <v>99.944999999999993</v>
      </c>
      <c r="N57" s="43">
        <v>0</v>
      </c>
      <c r="O57" s="43">
        <v>0</v>
      </c>
    </row>
    <row r="58" spans="1:15" s="52" customFormat="1" ht="78.75" x14ac:dyDescent="0.25">
      <c r="A58" s="41">
        <f t="shared" si="5"/>
        <v>48</v>
      </c>
      <c r="B58" s="41">
        <f t="shared" si="6"/>
        <v>48</v>
      </c>
      <c r="C58" s="41">
        <v>1580</v>
      </c>
      <c r="D58" s="42" t="s">
        <v>2062</v>
      </c>
      <c r="E58" s="129" t="s">
        <v>2038</v>
      </c>
      <c r="F58" s="129" t="s">
        <v>2063</v>
      </c>
      <c r="G58" s="41" t="s">
        <v>2046</v>
      </c>
      <c r="H58" s="43">
        <v>199.58799999999999</v>
      </c>
      <c r="I58" s="43">
        <v>99.7</v>
      </c>
      <c r="J58" s="43">
        <v>0</v>
      </c>
      <c r="K58" s="43">
        <v>0</v>
      </c>
      <c r="L58" s="43">
        <v>0</v>
      </c>
      <c r="M58" s="43">
        <v>79.695999999999998</v>
      </c>
      <c r="N58" s="43">
        <v>20.192</v>
      </c>
      <c r="O58" s="43">
        <v>0</v>
      </c>
    </row>
    <row r="59" spans="1:15" s="52" customFormat="1" ht="94.5" x14ac:dyDescent="0.25">
      <c r="A59" s="41">
        <f t="shared" si="5"/>
        <v>49</v>
      </c>
      <c r="B59" s="41">
        <f t="shared" si="6"/>
        <v>49</v>
      </c>
      <c r="C59" s="41">
        <v>1638</v>
      </c>
      <c r="D59" s="42" t="s">
        <v>2064</v>
      </c>
      <c r="E59" s="129" t="s">
        <v>2038</v>
      </c>
      <c r="F59" s="129" t="s">
        <v>2065</v>
      </c>
      <c r="G59" s="41" t="s">
        <v>2046</v>
      </c>
      <c r="H59" s="43">
        <v>248</v>
      </c>
      <c r="I59" s="43">
        <v>124</v>
      </c>
      <c r="J59" s="43">
        <v>0</v>
      </c>
      <c r="K59" s="43">
        <v>0</v>
      </c>
      <c r="L59" s="43">
        <v>0</v>
      </c>
      <c r="M59" s="43">
        <v>124</v>
      </c>
      <c r="N59" s="43">
        <v>0</v>
      </c>
      <c r="O59" s="43">
        <v>0</v>
      </c>
    </row>
    <row r="60" spans="1:15" s="52" customFormat="1" ht="78.75" x14ac:dyDescent="0.25">
      <c r="A60" s="41">
        <f t="shared" si="5"/>
        <v>50</v>
      </c>
      <c r="B60" s="41">
        <f t="shared" si="6"/>
        <v>50</v>
      </c>
      <c r="C60" s="41">
        <v>1753</v>
      </c>
      <c r="D60" s="42" t="s">
        <v>2066</v>
      </c>
      <c r="E60" s="129" t="s">
        <v>2038</v>
      </c>
      <c r="F60" s="129" t="s">
        <v>2067</v>
      </c>
      <c r="G60" s="41" t="s">
        <v>2046</v>
      </c>
      <c r="H60" s="43">
        <v>415</v>
      </c>
      <c r="I60" s="43">
        <v>200</v>
      </c>
      <c r="J60" s="43">
        <v>0</v>
      </c>
      <c r="K60" s="43">
        <v>127</v>
      </c>
      <c r="L60" s="43">
        <v>0</v>
      </c>
      <c r="M60" s="43">
        <v>88</v>
      </c>
      <c r="N60" s="43">
        <v>0</v>
      </c>
      <c r="O60" s="43">
        <v>0</v>
      </c>
    </row>
    <row r="61" spans="1:15" s="52" customFormat="1" ht="78.75" x14ac:dyDescent="0.25">
      <c r="A61" s="41">
        <f t="shared" si="5"/>
        <v>51</v>
      </c>
      <c r="B61" s="41">
        <f t="shared" si="6"/>
        <v>51</v>
      </c>
      <c r="C61" s="41">
        <v>1756</v>
      </c>
      <c r="D61" s="42" t="s">
        <v>2068</v>
      </c>
      <c r="E61" s="129" t="s">
        <v>2038</v>
      </c>
      <c r="F61" s="129" t="s">
        <v>2069</v>
      </c>
      <c r="G61" s="41" t="s">
        <v>277</v>
      </c>
      <c r="H61" s="43">
        <v>500</v>
      </c>
      <c r="I61" s="43">
        <v>200</v>
      </c>
      <c r="J61" s="43">
        <v>0</v>
      </c>
      <c r="K61" s="43">
        <v>0</v>
      </c>
      <c r="L61" s="43">
        <v>0</v>
      </c>
      <c r="M61" s="43">
        <v>55</v>
      </c>
      <c r="N61" s="43">
        <v>205.89699999999999</v>
      </c>
      <c r="O61" s="43">
        <v>39.103000000000002</v>
      </c>
    </row>
    <row r="62" spans="1:15" s="52" customFormat="1" ht="93.75" x14ac:dyDescent="0.25">
      <c r="A62" s="41">
        <f t="shared" si="5"/>
        <v>52</v>
      </c>
      <c r="B62" s="41">
        <f t="shared" si="6"/>
        <v>52</v>
      </c>
      <c r="C62" s="41">
        <v>1963</v>
      </c>
      <c r="D62" s="42" t="s">
        <v>2070</v>
      </c>
      <c r="E62" s="129" t="s">
        <v>2038</v>
      </c>
      <c r="F62" s="129" t="s">
        <v>2071</v>
      </c>
      <c r="G62" s="41" t="s">
        <v>277</v>
      </c>
      <c r="H62" s="43">
        <v>499.97300000000001</v>
      </c>
      <c r="I62" s="43">
        <v>198.863</v>
      </c>
      <c r="J62" s="43">
        <v>0</v>
      </c>
      <c r="K62" s="43">
        <v>0</v>
      </c>
      <c r="L62" s="43">
        <v>0</v>
      </c>
      <c r="M62" s="43">
        <v>120.2</v>
      </c>
      <c r="N62" s="43">
        <v>150</v>
      </c>
      <c r="O62" s="43">
        <v>30.91</v>
      </c>
    </row>
    <row r="63" spans="1:15" s="52" customFormat="1" ht="118.5" customHeight="1" x14ac:dyDescent="0.25">
      <c r="A63" s="41">
        <f t="shared" si="5"/>
        <v>53</v>
      </c>
      <c r="B63" s="41">
        <f t="shared" si="6"/>
        <v>53</v>
      </c>
      <c r="C63" s="41">
        <v>1970</v>
      </c>
      <c r="D63" s="42" t="s">
        <v>2072</v>
      </c>
      <c r="E63" s="129" t="s">
        <v>2038</v>
      </c>
      <c r="F63" s="129" t="s">
        <v>2069</v>
      </c>
      <c r="G63" s="41" t="s">
        <v>277</v>
      </c>
      <c r="H63" s="43">
        <v>483.61</v>
      </c>
      <c r="I63" s="43">
        <v>205.06</v>
      </c>
      <c r="J63" s="43">
        <v>0</v>
      </c>
      <c r="K63" s="43">
        <v>0</v>
      </c>
      <c r="L63" s="43">
        <v>0</v>
      </c>
      <c r="M63" s="43">
        <v>230</v>
      </c>
      <c r="N63" s="43">
        <v>11.64</v>
      </c>
      <c r="O63" s="43">
        <v>36.909999999999997</v>
      </c>
    </row>
    <row r="64" spans="1:15" s="52" customFormat="1" ht="71.25" customHeight="1" x14ac:dyDescent="0.25">
      <c r="A64" s="41">
        <f t="shared" si="5"/>
        <v>54</v>
      </c>
      <c r="B64" s="41">
        <f t="shared" si="6"/>
        <v>54</v>
      </c>
      <c r="C64" s="41">
        <v>2068</v>
      </c>
      <c r="D64" s="42" t="s">
        <v>2073</v>
      </c>
      <c r="E64" s="129" t="s">
        <v>2038</v>
      </c>
      <c r="F64" s="129" t="s">
        <v>2074</v>
      </c>
      <c r="G64" s="41" t="s">
        <v>277</v>
      </c>
      <c r="H64" s="43">
        <v>19.5</v>
      </c>
      <c r="I64" s="43">
        <v>9.75</v>
      </c>
      <c r="J64" s="43">
        <v>0</v>
      </c>
      <c r="K64" s="43">
        <v>0</v>
      </c>
      <c r="L64" s="43">
        <v>0</v>
      </c>
      <c r="M64" s="43">
        <v>9.75</v>
      </c>
      <c r="N64" s="43">
        <v>0</v>
      </c>
      <c r="O64" s="43">
        <v>0</v>
      </c>
    </row>
    <row r="65" spans="1:15" s="52" customFormat="1" ht="87.75" customHeight="1" x14ac:dyDescent="0.25">
      <c r="A65" s="41">
        <f t="shared" si="5"/>
        <v>55</v>
      </c>
      <c r="B65" s="41">
        <f t="shared" si="6"/>
        <v>55</v>
      </c>
      <c r="C65" s="41">
        <v>2099</v>
      </c>
      <c r="D65" s="42" t="s">
        <v>2075</v>
      </c>
      <c r="E65" s="129" t="s">
        <v>2038</v>
      </c>
      <c r="F65" s="129" t="s">
        <v>2069</v>
      </c>
      <c r="G65" s="41" t="s">
        <v>277</v>
      </c>
      <c r="H65" s="43">
        <v>86.366</v>
      </c>
      <c r="I65" s="43">
        <v>43</v>
      </c>
      <c r="J65" s="43">
        <v>0</v>
      </c>
      <c r="K65" s="43">
        <v>0</v>
      </c>
      <c r="L65" s="43">
        <v>0</v>
      </c>
      <c r="M65" s="43">
        <v>0</v>
      </c>
      <c r="N65" s="43">
        <v>43.366</v>
      </c>
      <c r="O65" s="43">
        <v>0</v>
      </c>
    </row>
    <row r="66" spans="1:15" s="52" customFormat="1" ht="86.25" customHeight="1" x14ac:dyDescent="0.25">
      <c r="A66" s="41">
        <f t="shared" si="5"/>
        <v>56</v>
      </c>
      <c r="B66" s="41">
        <f t="shared" si="6"/>
        <v>56</v>
      </c>
      <c r="C66" s="41">
        <v>2195</v>
      </c>
      <c r="D66" s="42" t="s">
        <v>2076</v>
      </c>
      <c r="E66" s="129" t="s">
        <v>2038</v>
      </c>
      <c r="F66" s="129" t="s">
        <v>2077</v>
      </c>
      <c r="G66" s="41" t="s">
        <v>277</v>
      </c>
      <c r="H66" s="43">
        <v>452.59100000000001</v>
      </c>
      <c r="I66" s="43">
        <v>200</v>
      </c>
      <c r="J66" s="43">
        <v>0</v>
      </c>
      <c r="K66" s="43">
        <v>0</v>
      </c>
      <c r="L66" s="43">
        <v>0</v>
      </c>
      <c r="M66" s="43">
        <v>0</v>
      </c>
      <c r="N66" s="43">
        <v>236.06399999999999</v>
      </c>
      <c r="O66" s="43">
        <v>16.527000000000001</v>
      </c>
    </row>
    <row r="67" spans="1:15" s="52" customFormat="1" ht="118.5" customHeight="1" x14ac:dyDescent="0.25">
      <c r="A67" s="41">
        <f t="shared" si="5"/>
        <v>57</v>
      </c>
      <c r="B67" s="41">
        <f t="shared" si="6"/>
        <v>57</v>
      </c>
      <c r="C67" s="41">
        <v>2308</v>
      </c>
      <c r="D67" s="42" t="s">
        <v>2078</v>
      </c>
      <c r="E67" s="129" t="s">
        <v>2038</v>
      </c>
      <c r="F67" s="129" t="s">
        <v>2043</v>
      </c>
      <c r="G67" s="41" t="s">
        <v>277</v>
      </c>
      <c r="H67" s="43">
        <v>429.07900000000001</v>
      </c>
      <c r="I67" s="43">
        <v>200</v>
      </c>
      <c r="J67" s="43">
        <v>0</v>
      </c>
      <c r="K67" s="43">
        <v>0</v>
      </c>
      <c r="L67" s="43">
        <v>0</v>
      </c>
      <c r="M67" s="43">
        <v>171.631</v>
      </c>
      <c r="N67" s="43">
        <v>57.448</v>
      </c>
      <c r="O67" s="43">
        <v>0</v>
      </c>
    </row>
    <row r="68" spans="1:15" s="52" customFormat="1" ht="81.75" customHeight="1" x14ac:dyDescent="0.25">
      <c r="A68" s="41">
        <f t="shared" si="5"/>
        <v>58</v>
      </c>
      <c r="B68" s="41">
        <f t="shared" si="6"/>
        <v>58</v>
      </c>
      <c r="C68" s="41">
        <v>2315</v>
      </c>
      <c r="D68" s="42" t="s">
        <v>2079</v>
      </c>
      <c r="E68" s="129" t="s">
        <v>2038</v>
      </c>
      <c r="F68" s="129" t="s">
        <v>2080</v>
      </c>
      <c r="G68" s="41" t="s">
        <v>277</v>
      </c>
      <c r="H68" s="43">
        <v>240</v>
      </c>
      <c r="I68" s="43">
        <v>120</v>
      </c>
      <c r="J68" s="43">
        <v>0</v>
      </c>
      <c r="K68" s="43">
        <v>0</v>
      </c>
      <c r="L68" s="43">
        <v>0</v>
      </c>
      <c r="M68" s="43">
        <v>120</v>
      </c>
      <c r="N68" s="43">
        <v>0</v>
      </c>
      <c r="O68" s="43">
        <v>0</v>
      </c>
    </row>
    <row r="69" spans="1:15" s="52" customFormat="1" ht="105" customHeight="1" x14ac:dyDescent="0.25">
      <c r="A69" s="41">
        <f t="shared" si="5"/>
        <v>59</v>
      </c>
      <c r="B69" s="41">
        <f t="shared" si="6"/>
        <v>59</v>
      </c>
      <c r="C69" s="41">
        <v>2500</v>
      </c>
      <c r="D69" s="42" t="s">
        <v>2081</v>
      </c>
      <c r="E69" s="129" t="s">
        <v>2038</v>
      </c>
      <c r="F69" s="129" t="s">
        <v>2069</v>
      </c>
      <c r="G69" s="41" t="s">
        <v>277</v>
      </c>
      <c r="H69" s="43">
        <v>208.90799999999999</v>
      </c>
      <c r="I69" s="43">
        <v>104.45399999999999</v>
      </c>
      <c r="J69" s="43">
        <v>0</v>
      </c>
      <c r="K69" s="43">
        <v>0</v>
      </c>
      <c r="L69" s="43">
        <v>0</v>
      </c>
      <c r="M69" s="43">
        <v>0</v>
      </c>
      <c r="N69" s="43">
        <v>104.45399999999999</v>
      </c>
      <c r="O69" s="43">
        <v>0</v>
      </c>
    </row>
    <row r="70" spans="1:15" s="52" customFormat="1" ht="98.25" customHeight="1" x14ac:dyDescent="0.25">
      <c r="A70" s="41">
        <f t="shared" si="5"/>
        <v>60</v>
      </c>
      <c r="B70" s="41">
        <f t="shared" si="6"/>
        <v>60</v>
      </c>
      <c r="C70" s="41">
        <v>2667</v>
      </c>
      <c r="D70" s="42" t="s">
        <v>2082</v>
      </c>
      <c r="E70" s="129" t="s">
        <v>2038</v>
      </c>
      <c r="F70" s="129" t="s">
        <v>2083</v>
      </c>
      <c r="G70" s="41" t="s">
        <v>277</v>
      </c>
      <c r="H70" s="43">
        <v>494.93</v>
      </c>
      <c r="I70" s="43">
        <v>194.93</v>
      </c>
      <c r="J70" s="43">
        <v>0</v>
      </c>
      <c r="K70" s="43">
        <v>0</v>
      </c>
      <c r="L70" s="43">
        <v>0</v>
      </c>
      <c r="M70" s="43">
        <v>300</v>
      </c>
      <c r="N70" s="43">
        <v>0</v>
      </c>
      <c r="O70" s="43">
        <v>0</v>
      </c>
    </row>
    <row r="71" spans="1:15" s="52" customFormat="1" ht="86.25" customHeight="1" x14ac:dyDescent="0.25">
      <c r="A71" s="41">
        <f t="shared" si="5"/>
        <v>61</v>
      </c>
      <c r="B71" s="41">
        <f t="shared" si="6"/>
        <v>61</v>
      </c>
      <c r="C71" s="41">
        <v>2675</v>
      </c>
      <c r="D71" s="42" t="s">
        <v>2084</v>
      </c>
      <c r="E71" s="129" t="s">
        <v>2038</v>
      </c>
      <c r="F71" s="129" t="s">
        <v>2085</v>
      </c>
      <c r="G71" s="41" t="s">
        <v>277</v>
      </c>
      <c r="H71" s="43">
        <v>499.89600000000002</v>
      </c>
      <c r="I71" s="43">
        <v>200</v>
      </c>
      <c r="J71" s="43">
        <v>0</v>
      </c>
      <c r="K71" s="43">
        <v>0</v>
      </c>
      <c r="L71" s="43">
        <v>0</v>
      </c>
      <c r="M71" s="43">
        <v>299.89600000000002</v>
      </c>
      <c r="N71" s="43">
        <v>0</v>
      </c>
      <c r="O71" s="43">
        <v>0</v>
      </c>
    </row>
    <row r="72" spans="1:15" s="52" customFormat="1" ht="78" customHeight="1" x14ac:dyDescent="0.25">
      <c r="A72" s="41">
        <f t="shared" si="5"/>
        <v>62</v>
      </c>
      <c r="B72" s="41">
        <f t="shared" si="6"/>
        <v>62</v>
      </c>
      <c r="C72" s="41">
        <v>2700</v>
      </c>
      <c r="D72" s="42" t="s">
        <v>2086</v>
      </c>
      <c r="E72" s="129" t="s">
        <v>2038</v>
      </c>
      <c r="F72" s="129" t="s">
        <v>2087</v>
      </c>
      <c r="G72" s="41" t="s">
        <v>277</v>
      </c>
      <c r="H72" s="43">
        <v>418.089</v>
      </c>
      <c r="I72" s="43">
        <v>200</v>
      </c>
      <c r="J72" s="43">
        <v>0</v>
      </c>
      <c r="K72" s="43">
        <v>0</v>
      </c>
      <c r="L72" s="43">
        <v>0</v>
      </c>
      <c r="M72" s="43">
        <v>218.089</v>
      </c>
      <c r="N72" s="43">
        <v>0</v>
      </c>
      <c r="O72" s="43">
        <v>0</v>
      </c>
    </row>
    <row r="73" spans="1:15" s="64" customFormat="1" ht="63" x14ac:dyDescent="0.25">
      <c r="A73" s="41">
        <f t="shared" si="5"/>
        <v>63</v>
      </c>
      <c r="B73" s="41">
        <f t="shared" si="6"/>
        <v>63</v>
      </c>
      <c r="C73" s="62">
        <v>389</v>
      </c>
      <c r="D73" s="131" t="s">
        <v>2342</v>
      </c>
      <c r="E73" s="129" t="s">
        <v>1549</v>
      </c>
      <c r="F73" s="129" t="s">
        <v>1550</v>
      </c>
      <c r="G73" s="41" t="s">
        <v>277</v>
      </c>
      <c r="H73" s="63">
        <v>286.03199999999998</v>
      </c>
      <c r="I73" s="63">
        <v>143.01599999999999</v>
      </c>
      <c r="J73" s="63">
        <v>0</v>
      </c>
      <c r="K73" s="63">
        <v>84.379000000000005</v>
      </c>
      <c r="L73" s="63">
        <v>0</v>
      </c>
      <c r="M73" s="63">
        <v>58.637</v>
      </c>
      <c r="N73" s="63">
        <v>0</v>
      </c>
      <c r="O73" s="63">
        <v>0</v>
      </c>
    </row>
    <row r="74" spans="1:15" s="64" customFormat="1" ht="94.5" x14ac:dyDescent="0.25">
      <c r="A74" s="41">
        <f t="shared" si="5"/>
        <v>64</v>
      </c>
      <c r="B74" s="41">
        <f t="shared" si="6"/>
        <v>64</v>
      </c>
      <c r="C74" s="62">
        <v>763</v>
      </c>
      <c r="D74" s="131" t="s">
        <v>1551</v>
      </c>
      <c r="E74" s="129" t="s">
        <v>1549</v>
      </c>
      <c r="F74" s="129" t="s">
        <v>1552</v>
      </c>
      <c r="G74" s="41" t="s">
        <v>277</v>
      </c>
      <c r="H74" s="63">
        <v>391.4</v>
      </c>
      <c r="I74" s="63">
        <v>195.7</v>
      </c>
      <c r="J74" s="63">
        <v>0</v>
      </c>
      <c r="K74" s="63">
        <v>0</v>
      </c>
      <c r="L74" s="63">
        <v>0</v>
      </c>
      <c r="M74" s="63">
        <v>0</v>
      </c>
      <c r="N74" s="63">
        <v>195.7</v>
      </c>
      <c r="O74" s="63">
        <v>0</v>
      </c>
    </row>
    <row r="75" spans="1:15" s="64" customFormat="1" ht="45.75" customHeight="1" x14ac:dyDescent="0.25">
      <c r="A75" s="41">
        <f t="shared" si="5"/>
        <v>65</v>
      </c>
      <c r="B75" s="41">
        <f t="shared" si="6"/>
        <v>65</v>
      </c>
      <c r="C75" s="62">
        <v>1154</v>
      </c>
      <c r="D75" s="131" t="s">
        <v>1553</v>
      </c>
      <c r="E75" s="129" t="s">
        <v>1549</v>
      </c>
      <c r="F75" s="129" t="s">
        <v>1554</v>
      </c>
      <c r="G75" s="41" t="s">
        <v>850</v>
      </c>
      <c r="H75" s="63">
        <v>48.715000000000003</v>
      </c>
      <c r="I75" s="63">
        <v>24.356999999999999</v>
      </c>
      <c r="J75" s="63">
        <v>0</v>
      </c>
      <c r="K75" s="63">
        <v>13.858000000000001</v>
      </c>
      <c r="L75" s="63">
        <v>0</v>
      </c>
      <c r="M75" s="63">
        <v>0</v>
      </c>
      <c r="N75" s="63">
        <v>10.5</v>
      </c>
      <c r="O75" s="63">
        <v>0</v>
      </c>
    </row>
    <row r="76" spans="1:15" s="64" customFormat="1" ht="37.5" x14ac:dyDescent="0.25">
      <c r="A76" s="41">
        <f t="shared" si="5"/>
        <v>66</v>
      </c>
      <c r="B76" s="41">
        <f t="shared" si="6"/>
        <v>66</v>
      </c>
      <c r="C76" s="62">
        <v>1197</v>
      </c>
      <c r="D76" s="131" t="s">
        <v>1555</v>
      </c>
      <c r="E76" s="129" t="s">
        <v>1549</v>
      </c>
      <c r="F76" s="129" t="s">
        <v>1556</v>
      </c>
      <c r="G76" s="41" t="s">
        <v>277</v>
      </c>
      <c r="H76" s="63">
        <v>397.03100000000001</v>
      </c>
      <c r="I76" s="63">
        <v>190</v>
      </c>
      <c r="J76" s="63">
        <v>0</v>
      </c>
      <c r="K76" s="63">
        <v>122.03100000000001</v>
      </c>
      <c r="L76" s="63">
        <v>0</v>
      </c>
      <c r="M76" s="63">
        <v>15</v>
      </c>
      <c r="N76" s="63">
        <v>70</v>
      </c>
      <c r="O76" s="63">
        <v>0</v>
      </c>
    </row>
    <row r="77" spans="1:15" s="64" customFormat="1" ht="93.75" x14ac:dyDescent="0.25">
      <c r="A77" s="41">
        <f t="shared" si="5"/>
        <v>67</v>
      </c>
      <c r="B77" s="41">
        <f t="shared" si="6"/>
        <v>67</v>
      </c>
      <c r="C77" s="62">
        <v>1261</v>
      </c>
      <c r="D77" s="131" t="s">
        <v>1557</v>
      </c>
      <c r="E77" s="129" t="s">
        <v>1549</v>
      </c>
      <c r="F77" s="129" t="s">
        <v>1558</v>
      </c>
      <c r="G77" s="41" t="s">
        <v>277</v>
      </c>
      <c r="H77" s="63">
        <v>486.59</v>
      </c>
      <c r="I77" s="63">
        <v>200</v>
      </c>
      <c r="J77" s="63">
        <v>0</v>
      </c>
      <c r="K77" s="63">
        <v>0</v>
      </c>
      <c r="L77" s="63">
        <v>0</v>
      </c>
      <c r="M77" s="63">
        <v>286.58999999999997</v>
      </c>
      <c r="N77" s="63">
        <v>0</v>
      </c>
      <c r="O77" s="63">
        <v>0</v>
      </c>
    </row>
    <row r="78" spans="1:15" s="64" customFormat="1" ht="42.75" customHeight="1" x14ac:dyDescent="0.25">
      <c r="A78" s="41">
        <f t="shared" si="5"/>
        <v>68</v>
      </c>
      <c r="B78" s="41">
        <f t="shared" si="6"/>
        <v>68</v>
      </c>
      <c r="C78" s="62">
        <v>1291</v>
      </c>
      <c r="D78" s="131" t="s">
        <v>1559</v>
      </c>
      <c r="E78" s="129" t="s">
        <v>1549</v>
      </c>
      <c r="F78" s="129" t="s">
        <v>848</v>
      </c>
      <c r="G78" s="41" t="s">
        <v>849</v>
      </c>
      <c r="H78" s="63">
        <v>499.79899999999998</v>
      </c>
      <c r="I78" s="63">
        <v>199.79900000000001</v>
      </c>
      <c r="J78" s="63">
        <v>0</v>
      </c>
      <c r="K78" s="63">
        <v>209.5</v>
      </c>
      <c r="L78" s="63">
        <v>0</v>
      </c>
      <c r="M78" s="63">
        <v>0</v>
      </c>
      <c r="N78" s="63">
        <v>48.354999999999997</v>
      </c>
      <c r="O78" s="63">
        <v>42.145000000000003</v>
      </c>
    </row>
    <row r="79" spans="1:15" s="64" customFormat="1" ht="65.25" customHeight="1" x14ac:dyDescent="0.25">
      <c r="A79" s="41">
        <f t="shared" ref="A79:B84" si="7">A78+1</f>
        <v>69</v>
      </c>
      <c r="B79" s="41">
        <f t="shared" si="7"/>
        <v>69</v>
      </c>
      <c r="C79" s="62">
        <v>1608</v>
      </c>
      <c r="D79" s="131" t="s">
        <v>1560</v>
      </c>
      <c r="E79" s="129" t="s">
        <v>1549</v>
      </c>
      <c r="F79" s="129" t="s">
        <v>1561</v>
      </c>
      <c r="G79" s="41" t="s">
        <v>849</v>
      </c>
      <c r="H79" s="63">
        <v>101.27</v>
      </c>
      <c r="I79" s="63">
        <v>50</v>
      </c>
      <c r="J79" s="63">
        <v>0</v>
      </c>
      <c r="K79" s="63">
        <v>33</v>
      </c>
      <c r="L79" s="63">
        <v>0</v>
      </c>
      <c r="M79" s="63">
        <v>0</v>
      </c>
      <c r="N79" s="63">
        <v>18.27</v>
      </c>
      <c r="O79" s="63">
        <v>0</v>
      </c>
    </row>
    <row r="80" spans="1:15" s="64" customFormat="1" ht="63.75" customHeight="1" x14ac:dyDescent="0.25">
      <c r="A80" s="41">
        <f t="shared" si="7"/>
        <v>70</v>
      </c>
      <c r="B80" s="41">
        <f t="shared" si="7"/>
        <v>70</v>
      </c>
      <c r="C80" s="62">
        <v>2416</v>
      </c>
      <c r="D80" s="131" t="s">
        <v>1562</v>
      </c>
      <c r="E80" s="129" t="s">
        <v>1549</v>
      </c>
      <c r="F80" s="129" t="s">
        <v>848</v>
      </c>
      <c r="G80" s="41" t="s">
        <v>849</v>
      </c>
      <c r="H80" s="63">
        <v>396.28899999999999</v>
      </c>
      <c r="I80" s="63">
        <v>198</v>
      </c>
      <c r="J80" s="63">
        <v>0</v>
      </c>
      <c r="K80" s="63">
        <v>128.28899999999999</v>
      </c>
      <c r="L80" s="63">
        <v>0</v>
      </c>
      <c r="M80" s="63">
        <v>70</v>
      </c>
      <c r="N80" s="63">
        <v>0</v>
      </c>
      <c r="O80" s="63">
        <v>0</v>
      </c>
    </row>
    <row r="81" spans="1:15" s="64" customFormat="1" ht="60" customHeight="1" x14ac:dyDescent="0.25">
      <c r="A81" s="41">
        <f t="shared" si="7"/>
        <v>71</v>
      </c>
      <c r="B81" s="41">
        <f t="shared" si="7"/>
        <v>71</v>
      </c>
      <c r="C81" s="62">
        <v>2465</v>
      </c>
      <c r="D81" s="131" t="s">
        <v>1563</v>
      </c>
      <c r="E81" s="129" t="s">
        <v>1549</v>
      </c>
      <c r="F81" s="129" t="s">
        <v>848</v>
      </c>
      <c r="G81" s="41" t="s">
        <v>849</v>
      </c>
      <c r="H81" s="63">
        <v>500</v>
      </c>
      <c r="I81" s="63">
        <v>200</v>
      </c>
      <c r="J81" s="63">
        <v>0</v>
      </c>
      <c r="K81" s="63">
        <v>210</v>
      </c>
      <c r="L81" s="63">
        <v>0</v>
      </c>
      <c r="M81" s="63">
        <v>0</v>
      </c>
      <c r="N81" s="63">
        <v>45.177</v>
      </c>
      <c r="O81" s="63">
        <v>44.823</v>
      </c>
    </row>
    <row r="82" spans="1:15" s="64" customFormat="1" ht="49.5" customHeight="1" x14ac:dyDescent="0.25">
      <c r="A82" s="41">
        <f t="shared" si="7"/>
        <v>72</v>
      </c>
      <c r="B82" s="41">
        <f t="shared" si="7"/>
        <v>72</v>
      </c>
      <c r="C82" s="62">
        <v>2491</v>
      </c>
      <c r="D82" s="131" t="s">
        <v>2367</v>
      </c>
      <c r="E82" s="129" t="s">
        <v>1549</v>
      </c>
      <c r="F82" s="129" t="s">
        <v>1564</v>
      </c>
      <c r="G82" s="41" t="s">
        <v>277</v>
      </c>
      <c r="H82" s="63">
        <v>268</v>
      </c>
      <c r="I82" s="63">
        <v>134</v>
      </c>
      <c r="J82" s="63">
        <v>0</v>
      </c>
      <c r="K82" s="63">
        <v>79.864000000000004</v>
      </c>
      <c r="L82" s="63">
        <v>0</v>
      </c>
      <c r="M82" s="63">
        <v>0</v>
      </c>
      <c r="N82" s="63">
        <v>54.136000000000003</v>
      </c>
      <c r="O82" s="63">
        <v>0</v>
      </c>
    </row>
    <row r="83" spans="1:15" s="64" customFormat="1" ht="37.5" x14ac:dyDescent="0.25">
      <c r="A83" s="41">
        <f t="shared" si="7"/>
        <v>73</v>
      </c>
      <c r="B83" s="41">
        <f t="shared" si="7"/>
        <v>73</v>
      </c>
      <c r="C83" s="62">
        <v>2585</v>
      </c>
      <c r="D83" s="131" t="s">
        <v>1565</v>
      </c>
      <c r="E83" s="129" t="s">
        <v>1549</v>
      </c>
      <c r="F83" s="129" t="s">
        <v>1566</v>
      </c>
      <c r="G83" s="41" t="s">
        <v>277</v>
      </c>
      <c r="H83" s="63">
        <v>299.98700000000002</v>
      </c>
      <c r="I83" s="63">
        <v>146</v>
      </c>
      <c r="J83" s="63">
        <v>0</v>
      </c>
      <c r="K83" s="63">
        <v>95.986999999999995</v>
      </c>
      <c r="L83" s="63">
        <v>0</v>
      </c>
      <c r="M83" s="63">
        <v>0</v>
      </c>
      <c r="N83" s="63">
        <v>58</v>
      </c>
      <c r="O83" s="63">
        <v>0</v>
      </c>
    </row>
    <row r="84" spans="1:15" s="64" customFormat="1" ht="105.75" customHeight="1" x14ac:dyDescent="0.25">
      <c r="A84" s="41">
        <f t="shared" si="7"/>
        <v>74</v>
      </c>
      <c r="B84" s="41">
        <f t="shared" si="7"/>
        <v>74</v>
      </c>
      <c r="C84" s="62">
        <v>2669</v>
      </c>
      <c r="D84" s="131" t="s">
        <v>1567</v>
      </c>
      <c r="E84" s="129" t="s">
        <v>1549</v>
      </c>
      <c r="F84" s="129" t="s">
        <v>1568</v>
      </c>
      <c r="G84" s="41" t="s">
        <v>277</v>
      </c>
      <c r="H84" s="63">
        <v>498</v>
      </c>
      <c r="I84" s="63">
        <v>200</v>
      </c>
      <c r="J84" s="63">
        <v>0</v>
      </c>
      <c r="K84" s="63">
        <v>196</v>
      </c>
      <c r="L84" s="63">
        <v>0</v>
      </c>
      <c r="M84" s="63">
        <v>102</v>
      </c>
      <c r="N84" s="63">
        <v>0</v>
      </c>
      <c r="O84" s="63">
        <v>0</v>
      </c>
    </row>
    <row r="85" spans="1:15" s="90" customFormat="1" ht="20.25" x14ac:dyDescent="0.3">
      <c r="A85" s="84"/>
      <c r="B85" s="85">
        <v>26</v>
      </c>
      <c r="C85" s="84"/>
      <c r="D85" s="86" t="s">
        <v>10</v>
      </c>
      <c r="E85" s="87"/>
      <c r="F85" s="87"/>
      <c r="G85" s="88"/>
      <c r="H85" s="89">
        <f t="shared" ref="H85:O85" si="8">SUM(H86:H111)</f>
        <v>5807.1879999999992</v>
      </c>
      <c r="I85" s="89">
        <f t="shared" si="8"/>
        <v>2733.4459999999999</v>
      </c>
      <c r="J85" s="89">
        <f t="shared" si="8"/>
        <v>0</v>
      </c>
      <c r="K85" s="89">
        <f t="shared" si="8"/>
        <v>1917.8470000000002</v>
      </c>
      <c r="L85" s="89">
        <f t="shared" si="8"/>
        <v>0</v>
      </c>
      <c r="M85" s="89">
        <f t="shared" si="8"/>
        <v>486.45900000000006</v>
      </c>
      <c r="N85" s="89">
        <f t="shared" si="8"/>
        <v>458.42199999999997</v>
      </c>
      <c r="O85" s="89">
        <f t="shared" si="8"/>
        <v>211.01400000000001</v>
      </c>
    </row>
    <row r="86" spans="1:15" s="40" customFormat="1" ht="82.5" customHeight="1" x14ac:dyDescent="0.25">
      <c r="A86" s="41">
        <f>A84+1</f>
        <v>75</v>
      </c>
      <c r="B86" s="41">
        <v>1</v>
      </c>
      <c r="C86" s="41">
        <v>48</v>
      </c>
      <c r="D86" s="132" t="s">
        <v>285</v>
      </c>
      <c r="E86" s="129" t="s">
        <v>43</v>
      </c>
      <c r="F86" s="129" t="s">
        <v>51</v>
      </c>
      <c r="G86" s="41" t="s">
        <v>286</v>
      </c>
      <c r="H86" s="43">
        <v>196.16800000000001</v>
      </c>
      <c r="I86" s="43">
        <v>98.084000000000003</v>
      </c>
      <c r="J86" s="43">
        <v>0</v>
      </c>
      <c r="K86" s="43">
        <v>58.654000000000003</v>
      </c>
      <c r="L86" s="43">
        <v>0</v>
      </c>
      <c r="M86" s="43">
        <v>0</v>
      </c>
      <c r="N86" s="43">
        <v>39.43</v>
      </c>
      <c r="O86" s="43">
        <v>0</v>
      </c>
    </row>
    <row r="87" spans="1:15" s="40" customFormat="1" ht="47.25" x14ac:dyDescent="0.25">
      <c r="A87" s="41">
        <f>A86+1</f>
        <v>76</v>
      </c>
      <c r="B87" s="41">
        <f>B86+1</f>
        <v>2</v>
      </c>
      <c r="C87" s="41">
        <v>70</v>
      </c>
      <c r="D87" s="132" t="s">
        <v>287</v>
      </c>
      <c r="E87" s="129" t="s">
        <v>43</v>
      </c>
      <c r="F87" s="129" t="s">
        <v>288</v>
      </c>
      <c r="G87" s="41" t="s">
        <v>286</v>
      </c>
      <c r="H87" s="43">
        <v>115.5</v>
      </c>
      <c r="I87" s="43">
        <v>57.75</v>
      </c>
      <c r="J87" s="43">
        <v>0</v>
      </c>
      <c r="K87" s="43">
        <v>34.340000000000003</v>
      </c>
      <c r="L87" s="43">
        <v>0</v>
      </c>
      <c r="M87" s="43">
        <v>0</v>
      </c>
      <c r="N87" s="43">
        <v>23.41</v>
      </c>
      <c r="O87" s="43">
        <v>0</v>
      </c>
    </row>
    <row r="88" spans="1:15" s="40" customFormat="1" ht="63" x14ac:dyDescent="0.25">
      <c r="A88" s="41">
        <f>A87+1</f>
        <v>77</v>
      </c>
      <c r="B88" s="41">
        <f>B87+1</f>
        <v>3</v>
      </c>
      <c r="C88" s="41">
        <v>326</v>
      </c>
      <c r="D88" s="132" t="s">
        <v>293</v>
      </c>
      <c r="E88" s="129" t="s">
        <v>43</v>
      </c>
      <c r="F88" s="129" t="s">
        <v>294</v>
      </c>
      <c r="G88" s="41" t="s">
        <v>286</v>
      </c>
      <c r="H88" s="43">
        <v>119.922</v>
      </c>
      <c r="I88" s="43">
        <v>59.960999999999999</v>
      </c>
      <c r="J88" s="43">
        <v>0</v>
      </c>
      <c r="K88" s="43">
        <v>35.881</v>
      </c>
      <c r="L88" s="43">
        <v>0</v>
      </c>
      <c r="M88" s="43">
        <v>0</v>
      </c>
      <c r="N88" s="43">
        <v>12.1</v>
      </c>
      <c r="O88" s="43">
        <v>11.98</v>
      </c>
    </row>
    <row r="89" spans="1:15" s="40" customFormat="1" ht="37.5" x14ac:dyDescent="0.25">
      <c r="A89" s="41">
        <f t="shared" ref="A89:A111" si="9">A88+1</f>
        <v>78</v>
      </c>
      <c r="B89" s="41">
        <f t="shared" ref="B89:B111" si="10">B88+1</f>
        <v>4</v>
      </c>
      <c r="C89" s="41">
        <v>656</v>
      </c>
      <c r="D89" s="132" t="s">
        <v>290</v>
      </c>
      <c r="E89" s="129" t="s">
        <v>43</v>
      </c>
      <c r="F89" s="129" t="s">
        <v>44</v>
      </c>
      <c r="G89" s="41" t="s">
        <v>286</v>
      </c>
      <c r="H89" s="43">
        <v>199.03800000000001</v>
      </c>
      <c r="I89" s="43">
        <v>99.519000000000005</v>
      </c>
      <c r="J89" s="43">
        <v>0</v>
      </c>
      <c r="K89" s="43">
        <v>57.720999999999997</v>
      </c>
      <c r="L89" s="43">
        <v>0</v>
      </c>
      <c r="M89" s="43">
        <v>15</v>
      </c>
      <c r="N89" s="43">
        <v>26.797999999999998</v>
      </c>
      <c r="O89" s="43">
        <v>0</v>
      </c>
    </row>
    <row r="90" spans="1:15" s="40" customFormat="1" ht="37.5" x14ac:dyDescent="0.25">
      <c r="A90" s="41">
        <f t="shared" si="9"/>
        <v>79</v>
      </c>
      <c r="B90" s="41">
        <f t="shared" si="10"/>
        <v>5</v>
      </c>
      <c r="C90" s="41">
        <v>659</v>
      </c>
      <c r="D90" s="132" t="s">
        <v>289</v>
      </c>
      <c r="E90" s="129" t="s">
        <v>43</v>
      </c>
      <c r="F90" s="129" t="s">
        <v>44</v>
      </c>
      <c r="G90" s="41" t="s">
        <v>286</v>
      </c>
      <c r="H90" s="43">
        <v>159.24</v>
      </c>
      <c r="I90" s="43">
        <v>79.62</v>
      </c>
      <c r="J90" s="43">
        <v>0</v>
      </c>
      <c r="K90" s="43">
        <v>46.18</v>
      </c>
      <c r="L90" s="43">
        <v>0</v>
      </c>
      <c r="M90" s="43">
        <v>10</v>
      </c>
      <c r="N90" s="43">
        <v>23.44</v>
      </c>
      <c r="O90" s="43">
        <v>0</v>
      </c>
    </row>
    <row r="91" spans="1:15" s="40" customFormat="1" ht="56.25" x14ac:dyDescent="0.25">
      <c r="A91" s="41">
        <f t="shared" si="9"/>
        <v>80</v>
      </c>
      <c r="B91" s="41">
        <f t="shared" si="10"/>
        <v>6</v>
      </c>
      <c r="C91" s="41">
        <v>1223</v>
      </c>
      <c r="D91" s="132" t="s">
        <v>295</v>
      </c>
      <c r="E91" s="129" t="s">
        <v>43</v>
      </c>
      <c r="F91" s="129" t="s">
        <v>296</v>
      </c>
      <c r="G91" s="41" t="s">
        <v>286</v>
      </c>
      <c r="H91" s="43">
        <v>299.87799999999999</v>
      </c>
      <c r="I91" s="43">
        <v>149.93899999999999</v>
      </c>
      <c r="J91" s="43">
        <v>0</v>
      </c>
      <c r="K91" s="43">
        <v>88.173000000000002</v>
      </c>
      <c r="L91" s="43">
        <v>0</v>
      </c>
      <c r="M91" s="43">
        <v>15</v>
      </c>
      <c r="N91" s="43">
        <v>26.305</v>
      </c>
      <c r="O91" s="43">
        <v>20.460999999999999</v>
      </c>
    </row>
    <row r="92" spans="1:15" s="40" customFormat="1" ht="61.5" customHeight="1" x14ac:dyDescent="0.25">
      <c r="A92" s="41">
        <f t="shared" si="9"/>
        <v>81</v>
      </c>
      <c r="B92" s="41">
        <f t="shared" si="10"/>
        <v>7</v>
      </c>
      <c r="C92" s="41">
        <v>1247</v>
      </c>
      <c r="D92" s="42" t="s">
        <v>2448</v>
      </c>
      <c r="E92" s="129" t="s">
        <v>43</v>
      </c>
      <c r="F92" s="129" t="s">
        <v>2419</v>
      </c>
      <c r="G92" s="41" t="s">
        <v>286</v>
      </c>
      <c r="H92" s="43">
        <v>497.77199999999999</v>
      </c>
      <c r="I92" s="43">
        <v>200</v>
      </c>
      <c r="J92" s="43">
        <v>0</v>
      </c>
      <c r="K92" s="43">
        <v>232.35300000000001</v>
      </c>
      <c r="L92" s="43">
        <v>0</v>
      </c>
      <c r="M92" s="43">
        <v>30</v>
      </c>
      <c r="N92" s="43">
        <v>30</v>
      </c>
      <c r="O92" s="43">
        <v>5.4189999999999996</v>
      </c>
    </row>
    <row r="93" spans="1:15" s="40" customFormat="1" ht="63" customHeight="1" x14ac:dyDescent="0.25">
      <c r="A93" s="41">
        <f t="shared" si="9"/>
        <v>82</v>
      </c>
      <c r="B93" s="41">
        <f t="shared" si="10"/>
        <v>8</v>
      </c>
      <c r="C93" s="41">
        <v>1355</v>
      </c>
      <c r="D93" s="132" t="s">
        <v>292</v>
      </c>
      <c r="E93" s="129" t="s">
        <v>43</v>
      </c>
      <c r="F93" s="129" t="s">
        <v>2091</v>
      </c>
      <c r="G93" s="41" t="s">
        <v>286</v>
      </c>
      <c r="H93" s="43">
        <v>299.97199999999998</v>
      </c>
      <c r="I93" s="43">
        <v>149.98599999999999</v>
      </c>
      <c r="J93" s="43">
        <v>0</v>
      </c>
      <c r="K93" s="43">
        <v>82.474000000000004</v>
      </c>
      <c r="L93" s="43">
        <v>0</v>
      </c>
      <c r="M93" s="43">
        <v>5.85</v>
      </c>
      <c r="N93" s="43">
        <v>40.51</v>
      </c>
      <c r="O93" s="43">
        <v>21.152000000000001</v>
      </c>
    </row>
    <row r="94" spans="1:15" s="40" customFormat="1" ht="57.75" customHeight="1" x14ac:dyDescent="0.25">
      <c r="A94" s="41">
        <f t="shared" si="9"/>
        <v>83</v>
      </c>
      <c r="B94" s="41">
        <f t="shared" si="10"/>
        <v>9</v>
      </c>
      <c r="C94" s="41">
        <v>2199</v>
      </c>
      <c r="D94" s="132" t="s">
        <v>297</v>
      </c>
      <c r="E94" s="129" t="s">
        <v>43</v>
      </c>
      <c r="F94" s="129" t="s">
        <v>45</v>
      </c>
      <c r="G94" s="41" t="s">
        <v>52</v>
      </c>
      <c r="H94" s="43">
        <v>57.48</v>
      </c>
      <c r="I94" s="43">
        <v>28</v>
      </c>
      <c r="J94" s="43">
        <v>0</v>
      </c>
      <c r="K94" s="43">
        <v>17</v>
      </c>
      <c r="L94" s="43">
        <v>0</v>
      </c>
      <c r="M94" s="43">
        <v>8.5</v>
      </c>
      <c r="N94" s="43">
        <v>3.98</v>
      </c>
      <c r="O94" s="43">
        <v>0</v>
      </c>
    </row>
    <row r="95" spans="1:15" s="40" customFormat="1" ht="56.25" x14ac:dyDescent="0.25">
      <c r="A95" s="41">
        <f t="shared" si="9"/>
        <v>84</v>
      </c>
      <c r="B95" s="41">
        <f t="shared" si="10"/>
        <v>10</v>
      </c>
      <c r="C95" s="41">
        <v>2219</v>
      </c>
      <c r="D95" s="132" t="s">
        <v>2090</v>
      </c>
      <c r="E95" s="129" t="s">
        <v>43</v>
      </c>
      <c r="F95" s="129" t="s">
        <v>45</v>
      </c>
      <c r="G95" s="41" t="s">
        <v>52</v>
      </c>
      <c r="H95" s="43">
        <v>112.56399999999999</v>
      </c>
      <c r="I95" s="43">
        <v>56</v>
      </c>
      <c r="J95" s="43">
        <v>0</v>
      </c>
      <c r="K95" s="43">
        <v>32.863999999999997</v>
      </c>
      <c r="L95" s="43">
        <v>0</v>
      </c>
      <c r="M95" s="43">
        <v>0</v>
      </c>
      <c r="N95" s="43">
        <v>23.7</v>
      </c>
      <c r="O95" s="43">
        <v>0</v>
      </c>
    </row>
    <row r="96" spans="1:15" s="40" customFormat="1" ht="63" x14ac:dyDescent="0.25">
      <c r="A96" s="41">
        <f t="shared" si="9"/>
        <v>85</v>
      </c>
      <c r="B96" s="41">
        <f t="shared" si="10"/>
        <v>11</v>
      </c>
      <c r="C96" s="41">
        <v>2522</v>
      </c>
      <c r="D96" s="132" t="s">
        <v>291</v>
      </c>
      <c r="E96" s="129" t="s">
        <v>43</v>
      </c>
      <c r="F96" s="129" t="s">
        <v>2307</v>
      </c>
      <c r="G96" s="41" t="s">
        <v>286</v>
      </c>
      <c r="H96" s="43">
        <v>100.925</v>
      </c>
      <c r="I96" s="43">
        <v>50.462000000000003</v>
      </c>
      <c r="J96" s="43">
        <v>0</v>
      </c>
      <c r="K96" s="43">
        <v>30.163</v>
      </c>
      <c r="L96" s="43">
        <v>0</v>
      </c>
      <c r="M96" s="43">
        <v>0</v>
      </c>
      <c r="N96" s="43">
        <v>20.3</v>
      </c>
      <c r="O96" s="43">
        <v>0</v>
      </c>
    </row>
    <row r="97" spans="1:15" s="52" customFormat="1" ht="56.25" customHeight="1" x14ac:dyDescent="0.25">
      <c r="A97" s="41">
        <f t="shared" si="9"/>
        <v>86</v>
      </c>
      <c r="B97" s="41">
        <f t="shared" si="10"/>
        <v>12</v>
      </c>
      <c r="C97" s="41">
        <v>489</v>
      </c>
      <c r="D97" s="132" t="s">
        <v>862</v>
      </c>
      <c r="E97" s="129" t="s">
        <v>836</v>
      </c>
      <c r="F97" s="129" t="s">
        <v>857</v>
      </c>
      <c r="G97" s="41" t="s">
        <v>286</v>
      </c>
      <c r="H97" s="43">
        <v>165.22800000000001</v>
      </c>
      <c r="I97" s="43">
        <v>82.614000000000004</v>
      </c>
      <c r="J97" s="43">
        <v>0</v>
      </c>
      <c r="K97" s="43">
        <v>49.213999999999999</v>
      </c>
      <c r="L97" s="43">
        <v>0</v>
      </c>
      <c r="M97" s="43">
        <v>11.5</v>
      </c>
      <c r="N97" s="43">
        <v>5.2</v>
      </c>
      <c r="O97" s="43">
        <v>16.7</v>
      </c>
    </row>
    <row r="98" spans="1:15" s="52" customFormat="1" ht="56.25" customHeight="1" x14ac:dyDescent="0.25">
      <c r="A98" s="41">
        <f t="shared" si="9"/>
        <v>87</v>
      </c>
      <c r="B98" s="41">
        <f t="shared" si="10"/>
        <v>13</v>
      </c>
      <c r="C98" s="41">
        <v>622</v>
      </c>
      <c r="D98" s="132" t="s">
        <v>1176</v>
      </c>
      <c r="E98" s="129" t="s">
        <v>836</v>
      </c>
      <c r="F98" s="129" t="s">
        <v>863</v>
      </c>
      <c r="G98" s="41" t="s">
        <v>286</v>
      </c>
      <c r="H98" s="43">
        <v>54.5</v>
      </c>
      <c r="I98" s="43">
        <v>27.25</v>
      </c>
      <c r="J98" s="43">
        <v>0</v>
      </c>
      <c r="K98" s="43">
        <v>15.25</v>
      </c>
      <c r="L98" s="43">
        <v>0</v>
      </c>
      <c r="M98" s="43">
        <v>0</v>
      </c>
      <c r="N98" s="43">
        <v>12</v>
      </c>
      <c r="O98" s="43">
        <v>0</v>
      </c>
    </row>
    <row r="99" spans="1:15" s="52" customFormat="1" ht="56.25" customHeight="1" x14ac:dyDescent="0.25">
      <c r="A99" s="41">
        <f t="shared" si="9"/>
        <v>88</v>
      </c>
      <c r="B99" s="41">
        <f t="shared" si="10"/>
        <v>14</v>
      </c>
      <c r="C99" s="41">
        <v>773</v>
      </c>
      <c r="D99" s="132" t="s">
        <v>860</v>
      </c>
      <c r="E99" s="129" t="s">
        <v>836</v>
      </c>
      <c r="F99" s="129" t="s">
        <v>861</v>
      </c>
      <c r="G99" s="41" t="s">
        <v>286</v>
      </c>
      <c r="H99" s="43">
        <v>262.73599999999999</v>
      </c>
      <c r="I99" s="43">
        <v>131.36799999999999</v>
      </c>
      <c r="J99" s="43">
        <v>0</v>
      </c>
      <c r="K99" s="43">
        <v>78.558999999999997</v>
      </c>
      <c r="L99" s="43">
        <v>0</v>
      </c>
      <c r="M99" s="43">
        <v>11.955</v>
      </c>
      <c r="N99" s="43">
        <v>14.45</v>
      </c>
      <c r="O99" s="43">
        <v>26.404</v>
      </c>
    </row>
    <row r="100" spans="1:15" s="52" customFormat="1" ht="47.25" x14ac:dyDescent="0.25">
      <c r="A100" s="41">
        <f t="shared" si="9"/>
        <v>89</v>
      </c>
      <c r="B100" s="41">
        <f t="shared" si="10"/>
        <v>15</v>
      </c>
      <c r="C100" s="62">
        <v>353</v>
      </c>
      <c r="D100" s="132" t="s">
        <v>1068</v>
      </c>
      <c r="E100" s="129" t="s">
        <v>1065</v>
      </c>
      <c r="F100" s="129" t="s">
        <v>1069</v>
      </c>
      <c r="G100" s="41" t="s">
        <v>286</v>
      </c>
      <c r="H100" s="63">
        <v>289.63</v>
      </c>
      <c r="I100" s="63">
        <v>144.815</v>
      </c>
      <c r="J100" s="63">
        <v>0</v>
      </c>
      <c r="K100" s="63">
        <v>85.706999999999994</v>
      </c>
      <c r="L100" s="63">
        <v>0</v>
      </c>
      <c r="M100" s="63">
        <v>35</v>
      </c>
      <c r="N100" s="63">
        <v>0</v>
      </c>
      <c r="O100" s="63">
        <v>24.108000000000001</v>
      </c>
    </row>
    <row r="101" spans="1:15" s="61" customFormat="1" ht="47.25" x14ac:dyDescent="0.25">
      <c r="A101" s="41">
        <f t="shared" si="9"/>
        <v>90</v>
      </c>
      <c r="B101" s="41">
        <f t="shared" si="10"/>
        <v>16</v>
      </c>
      <c r="C101" s="41">
        <v>90</v>
      </c>
      <c r="D101" s="132" t="s">
        <v>1236</v>
      </c>
      <c r="E101" s="129" t="s">
        <v>1231</v>
      </c>
      <c r="F101" s="129" t="s">
        <v>1237</v>
      </c>
      <c r="G101" s="130" t="s">
        <v>286</v>
      </c>
      <c r="H101" s="43">
        <v>394.97800000000001</v>
      </c>
      <c r="I101" s="43">
        <v>165.989</v>
      </c>
      <c r="J101" s="43">
        <v>0</v>
      </c>
      <c r="K101" s="43">
        <v>145.989</v>
      </c>
      <c r="L101" s="43">
        <v>0</v>
      </c>
      <c r="M101" s="43">
        <v>73.972999999999999</v>
      </c>
      <c r="N101" s="43">
        <v>0</v>
      </c>
      <c r="O101" s="43">
        <v>9.0269999999999992</v>
      </c>
    </row>
    <row r="102" spans="1:15" s="61" customFormat="1" ht="56.25" x14ac:dyDescent="0.25">
      <c r="A102" s="41">
        <f t="shared" si="9"/>
        <v>91</v>
      </c>
      <c r="B102" s="41">
        <f t="shared" si="10"/>
        <v>17</v>
      </c>
      <c r="C102" s="41">
        <v>127</v>
      </c>
      <c r="D102" s="132" t="s">
        <v>1234</v>
      </c>
      <c r="E102" s="129" t="s">
        <v>1231</v>
      </c>
      <c r="F102" s="129" t="s">
        <v>1235</v>
      </c>
      <c r="G102" s="130" t="s">
        <v>286</v>
      </c>
      <c r="H102" s="43">
        <v>18.795000000000002</v>
      </c>
      <c r="I102" s="43">
        <v>9.3970000000000002</v>
      </c>
      <c r="J102" s="43">
        <v>0</v>
      </c>
      <c r="K102" s="43">
        <v>5.298</v>
      </c>
      <c r="L102" s="43">
        <v>0</v>
      </c>
      <c r="M102" s="43">
        <v>0</v>
      </c>
      <c r="N102" s="43">
        <v>4.0999999999999996</v>
      </c>
      <c r="O102" s="43">
        <v>0</v>
      </c>
    </row>
    <row r="103" spans="1:15" s="61" customFormat="1" ht="62.25" customHeight="1" x14ac:dyDescent="0.25">
      <c r="A103" s="41">
        <f t="shared" si="9"/>
        <v>92</v>
      </c>
      <c r="B103" s="41">
        <f t="shared" si="10"/>
        <v>18</v>
      </c>
      <c r="C103" s="41">
        <v>601</v>
      </c>
      <c r="D103" s="132" t="s">
        <v>1232</v>
      </c>
      <c r="E103" s="129" t="s">
        <v>1231</v>
      </c>
      <c r="F103" s="129" t="s">
        <v>1233</v>
      </c>
      <c r="G103" s="130" t="s">
        <v>286</v>
      </c>
      <c r="H103" s="43">
        <v>256.00400000000002</v>
      </c>
      <c r="I103" s="43">
        <v>128.00200000000001</v>
      </c>
      <c r="J103" s="43">
        <v>0</v>
      </c>
      <c r="K103" s="43">
        <v>76.201999999999998</v>
      </c>
      <c r="L103" s="43">
        <v>0</v>
      </c>
      <c r="M103" s="43">
        <v>27.8</v>
      </c>
      <c r="N103" s="43">
        <v>24</v>
      </c>
      <c r="O103" s="43">
        <v>0</v>
      </c>
    </row>
    <row r="104" spans="1:15" s="61" customFormat="1" ht="71.25" customHeight="1" x14ac:dyDescent="0.25">
      <c r="A104" s="41">
        <f t="shared" si="9"/>
        <v>93</v>
      </c>
      <c r="B104" s="41">
        <f t="shared" si="10"/>
        <v>19</v>
      </c>
      <c r="C104" s="41">
        <v>1850</v>
      </c>
      <c r="D104" s="132" t="s">
        <v>1238</v>
      </c>
      <c r="E104" s="129" t="s">
        <v>1231</v>
      </c>
      <c r="F104" s="129" t="s">
        <v>1239</v>
      </c>
      <c r="G104" s="130" t="s">
        <v>286</v>
      </c>
      <c r="H104" s="43">
        <v>98.453000000000003</v>
      </c>
      <c r="I104" s="43">
        <v>49.225999999999999</v>
      </c>
      <c r="J104" s="43">
        <v>0</v>
      </c>
      <c r="K104" s="43">
        <v>29.501000000000001</v>
      </c>
      <c r="L104" s="43">
        <v>0</v>
      </c>
      <c r="M104" s="43">
        <v>10</v>
      </c>
      <c r="N104" s="43">
        <v>0</v>
      </c>
      <c r="O104" s="43">
        <v>9.7260000000000009</v>
      </c>
    </row>
    <row r="105" spans="1:15" s="64" customFormat="1" ht="75" x14ac:dyDescent="0.25">
      <c r="A105" s="41">
        <f t="shared" si="9"/>
        <v>94</v>
      </c>
      <c r="B105" s="41">
        <f t="shared" si="10"/>
        <v>20</v>
      </c>
      <c r="C105" s="62">
        <v>64</v>
      </c>
      <c r="D105" s="133" t="s">
        <v>1569</v>
      </c>
      <c r="E105" s="129" t="s">
        <v>1549</v>
      </c>
      <c r="F105" s="129" t="s">
        <v>1239</v>
      </c>
      <c r="G105" s="41" t="s">
        <v>286</v>
      </c>
      <c r="H105" s="63">
        <v>125.18</v>
      </c>
      <c r="I105" s="63">
        <v>62.59</v>
      </c>
      <c r="J105" s="63">
        <v>0</v>
      </c>
      <c r="K105" s="63">
        <v>37.49</v>
      </c>
      <c r="L105" s="63">
        <v>0</v>
      </c>
      <c r="M105" s="63">
        <v>0</v>
      </c>
      <c r="N105" s="63">
        <v>12.6</v>
      </c>
      <c r="O105" s="63">
        <v>12.5</v>
      </c>
    </row>
    <row r="106" spans="1:15" s="64" customFormat="1" ht="56.25" x14ac:dyDescent="0.25">
      <c r="A106" s="41">
        <f t="shared" si="9"/>
        <v>95</v>
      </c>
      <c r="B106" s="41">
        <f t="shared" si="10"/>
        <v>21</v>
      </c>
      <c r="C106" s="62">
        <v>356</v>
      </c>
      <c r="D106" s="133" t="s">
        <v>1570</v>
      </c>
      <c r="E106" s="129" t="s">
        <v>1549</v>
      </c>
      <c r="F106" s="129" t="s">
        <v>1571</v>
      </c>
      <c r="G106" s="41" t="s">
        <v>286</v>
      </c>
      <c r="H106" s="63">
        <v>499.98500000000001</v>
      </c>
      <c r="I106" s="63">
        <v>200</v>
      </c>
      <c r="J106" s="63">
        <v>0</v>
      </c>
      <c r="K106" s="63">
        <v>199.48500000000001</v>
      </c>
      <c r="L106" s="63">
        <v>0</v>
      </c>
      <c r="M106" s="63">
        <v>100.5</v>
      </c>
      <c r="N106" s="63">
        <v>0</v>
      </c>
      <c r="O106" s="63">
        <v>0</v>
      </c>
    </row>
    <row r="107" spans="1:15" s="64" customFormat="1" ht="65.25" customHeight="1" x14ac:dyDescent="0.25">
      <c r="A107" s="41">
        <f t="shared" si="9"/>
        <v>96</v>
      </c>
      <c r="B107" s="41">
        <f t="shared" si="10"/>
        <v>22</v>
      </c>
      <c r="C107" s="62">
        <v>420</v>
      </c>
      <c r="D107" s="133" t="s">
        <v>1572</v>
      </c>
      <c r="E107" s="129" t="s">
        <v>1549</v>
      </c>
      <c r="F107" s="129" t="s">
        <v>1573</v>
      </c>
      <c r="G107" s="41" t="s">
        <v>286</v>
      </c>
      <c r="H107" s="63">
        <v>408.767</v>
      </c>
      <c r="I107" s="63">
        <v>200</v>
      </c>
      <c r="J107" s="63">
        <v>0</v>
      </c>
      <c r="K107" s="63">
        <v>126.605</v>
      </c>
      <c r="L107" s="63">
        <v>0</v>
      </c>
      <c r="M107" s="63">
        <v>21.213000000000001</v>
      </c>
      <c r="N107" s="63">
        <v>19.95</v>
      </c>
      <c r="O107" s="63">
        <v>40.999000000000002</v>
      </c>
    </row>
    <row r="108" spans="1:15" s="64" customFormat="1" ht="63" x14ac:dyDescent="0.25">
      <c r="A108" s="41">
        <f t="shared" si="9"/>
        <v>97</v>
      </c>
      <c r="B108" s="41">
        <f t="shared" si="10"/>
        <v>23</v>
      </c>
      <c r="C108" s="62">
        <v>640</v>
      </c>
      <c r="D108" s="133" t="s">
        <v>1580</v>
      </c>
      <c r="E108" s="129" t="s">
        <v>1549</v>
      </c>
      <c r="F108" s="129" t="s">
        <v>294</v>
      </c>
      <c r="G108" s="41" t="s">
        <v>286</v>
      </c>
      <c r="H108" s="63">
        <v>126.402</v>
      </c>
      <c r="I108" s="63">
        <v>63.201000000000001</v>
      </c>
      <c r="J108" s="63">
        <v>0</v>
      </c>
      <c r="K108" s="63">
        <v>37.863</v>
      </c>
      <c r="L108" s="63">
        <v>0</v>
      </c>
      <c r="M108" s="63">
        <v>12.8</v>
      </c>
      <c r="N108" s="63">
        <v>0</v>
      </c>
      <c r="O108" s="63">
        <v>12.538</v>
      </c>
    </row>
    <row r="109" spans="1:15" s="64" customFormat="1" ht="56.25" x14ac:dyDescent="0.25">
      <c r="A109" s="41">
        <f t="shared" si="9"/>
        <v>98</v>
      </c>
      <c r="B109" s="41">
        <f t="shared" si="10"/>
        <v>24</v>
      </c>
      <c r="C109" s="62">
        <v>1956</v>
      </c>
      <c r="D109" s="133" t="s">
        <v>1574</v>
      </c>
      <c r="E109" s="129" t="s">
        <v>1549</v>
      </c>
      <c r="F109" s="129" t="s">
        <v>1575</v>
      </c>
      <c r="G109" s="41" t="s">
        <v>286</v>
      </c>
      <c r="H109" s="63">
        <v>279.346</v>
      </c>
      <c r="I109" s="63">
        <v>139.673</v>
      </c>
      <c r="J109" s="63">
        <v>0</v>
      </c>
      <c r="K109" s="63">
        <v>83.524000000000001</v>
      </c>
      <c r="L109" s="63">
        <v>0</v>
      </c>
      <c r="M109" s="63">
        <v>0</v>
      </c>
      <c r="N109" s="63">
        <v>56.149000000000001</v>
      </c>
      <c r="O109" s="63">
        <v>0</v>
      </c>
    </row>
    <row r="110" spans="1:15" s="64" customFormat="1" ht="47.25" x14ac:dyDescent="0.25">
      <c r="A110" s="41">
        <f t="shared" si="9"/>
        <v>99</v>
      </c>
      <c r="B110" s="41">
        <f t="shared" si="10"/>
        <v>25</v>
      </c>
      <c r="C110" s="62">
        <v>1999</v>
      </c>
      <c r="D110" s="133" t="s">
        <v>1576</v>
      </c>
      <c r="E110" s="129" t="s">
        <v>1549</v>
      </c>
      <c r="F110" s="129" t="s">
        <v>1577</v>
      </c>
      <c r="G110" s="41" t="s">
        <v>286</v>
      </c>
      <c r="H110" s="63">
        <v>432.51600000000002</v>
      </c>
      <c r="I110" s="63">
        <v>200</v>
      </c>
      <c r="J110" s="63">
        <v>0</v>
      </c>
      <c r="K110" s="63">
        <v>145.148</v>
      </c>
      <c r="L110" s="63">
        <v>0</v>
      </c>
      <c r="M110" s="63">
        <v>87.367999999999995</v>
      </c>
      <c r="N110" s="63">
        <v>0</v>
      </c>
      <c r="O110" s="63">
        <v>0</v>
      </c>
    </row>
    <row r="111" spans="1:15" s="64" customFormat="1" ht="37.5" x14ac:dyDescent="0.25">
      <c r="A111" s="41">
        <f t="shared" si="9"/>
        <v>100</v>
      </c>
      <c r="B111" s="41">
        <f t="shared" si="10"/>
        <v>26</v>
      </c>
      <c r="C111" s="62">
        <v>2407</v>
      </c>
      <c r="D111" s="133" t="s">
        <v>1578</v>
      </c>
      <c r="E111" s="129" t="s">
        <v>1549</v>
      </c>
      <c r="F111" s="129" t="s">
        <v>1579</v>
      </c>
      <c r="G111" s="41" t="s">
        <v>52</v>
      </c>
      <c r="H111" s="63">
        <v>236.209</v>
      </c>
      <c r="I111" s="63">
        <v>100</v>
      </c>
      <c r="J111" s="63">
        <v>0</v>
      </c>
      <c r="K111" s="63">
        <v>86.209000000000003</v>
      </c>
      <c r="L111" s="63">
        <v>0</v>
      </c>
      <c r="M111" s="63">
        <v>10</v>
      </c>
      <c r="N111" s="63">
        <v>40</v>
      </c>
      <c r="O111" s="63">
        <v>0</v>
      </c>
    </row>
    <row r="112" spans="1:15" s="90" customFormat="1" ht="20.25" x14ac:dyDescent="0.3">
      <c r="A112" s="91"/>
      <c r="B112" s="92">
        <v>53</v>
      </c>
      <c r="C112" s="91"/>
      <c r="D112" s="86" t="s">
        <v>5</v>
      </c>
      <c r="E112" s="87"/>
      <c r="F112" s="87"/>
      <c r="G112" s="88"/>
      <c r="H112" s="89">
        <f>SUM(H113:H165)</f>
        <v>13842.004000000001</v>
      </c>
      <c r="I112" s="89">
        <f t="shared" ref="I112:O112" si="11">SUM(I113:I165)</f>
        <v>6337.1930000000002</v>
      </c>
      <c r="J112" s="89">
        <f t="shared" si="11"/>
        <v>0</v>
      </c>
      <c r="K112" s="89">
        <f t="shared" si="11"/>
        <v>4365.1809999999996</v>
      </c>
      <c r="L112" s="89">
        <f t="shared" si="11"/>
        <v>0</v>
      </c>
      <c r="M112" s="89">
        <f t="shared" si="11"/>
        <v>1477.7719999999999</v>
      </c>
      <c r="N112" s="89">
        <f t="shared" si="11"/>
        <v>1106.252</v>
      </c>
      <c r="O112" s="89">
        <f t="shared" si="11"/>
        <v>555.60599999999999</v>
      </c>
    </row>
    <row r="113" spans="1:15" s="40" customFormat="1" ht="84.75" customHeight="1" x14ac:dyDescent="0.25">
      <c r="A113" s="41">
        <f>A111+1</f>
        <v>101</v>
      </c>
      <c r="B113" s="41">
        <v>1</v>
      </c>
      <c r="C113" s="41">
        <v>51</v>
      </c>
      <c r="D113" s="42" t="s">
        <v>2372</v>
      </c>
      <c r="E113" s="129" t="s">
        <v>43</v>
      </c>
      <c r="F113" s="129" t="s">
        <v>2420</v>
      </c>
      <c r="G113" s="41" t="s">
        <v>55</v>
      </c>
      <c r="H113" s="43">
        <v>299.98899999999998</v>
      </c>
      <c r="I113" s="43">
        <v>145</v>
      </c>
      <c r="J113" s="43">
        <v>0</v>
      </c>
      <c r="K113" s="43">
        <v>87.367000000000004</v>
      </c>
      <c r="L113" s="43">
        <v>0</v>
      </c>
      <c r="M113" s="43">
        <v>0</v>
      </c>
      <c r="N113" s="43">
        <v>63.070999999999998</v>
      </c>
      <c r="O113" s="43">
        <v>4.5510000000000002</v>
      </c>
    </row>
    <row r="114" spans="1:15" s="64" customFormat="1" ht="37.5" x14ac:dyDescent="0.25">
      <c r="A114" s="41">
        <f t="shared" ref="A114:B116" si="12">A113+1</f>
        <v>102</v>
      </c>
      <c r="B114" s="41">
        <f t="shared" si="12"/>
        <v>2</v>
      </c>
      <c r="C114" s="62">
        <v>47</v>
      </c>
      <c r="D114" s="133" t="s">
        <v>316</v>
      </c>
      <c r="E114" s="129" t="s">
        <v>43</v>
      </c>
      <c r="F114" s="129" t="s">
        <v>317</v>
      </c>
      <c r="G114" s="41" t="s">
        <v>55</v>
      </c>
      <c r="H114" s="63">
        <v>112.47199999999999</v>
      </c>
      <c r="I114" s="63">
        <v>44</v>
      </c>
      <c r="J114" s="63">
        <v>0</v>
      </c>
      <c r="K114" s="63">
        <v>39.472000000000001</v>
      </c>
      <c r="L114" s="63">
        <v>0</v>
      </c>
      <c r="M114" s="63">
        <v>29</v>
      </c>
      <c r="N114" s="63">
        <v>0</v>
      </c>
      <c r="O114" s="63">
        <v>0</v>
      </c>
    </row>
    <row r="115" spans="1:15" s="64" customFormat="1" ht="56.25" x14ac:dyDescent="0.25">
      <c r="A115" s="41">
        <f t="shared" si="12"/>
        <v>103</v>
      </c>
      <c r="B115" s="41">
        <f t="shared" si="12"/>
        <v>3</v>
      </c>
      <c r="C115" s="62">
        <v>100</v>
      </c>
      <c r="D115" s="133" t="s">
        <v>311</v>
      </c>
      <c r="E115" s="129" t="s">
        <v>43</v>
      </c>
      <c r="F115" s="129" t="s">
        <v>312</v>
      </c>
      <c r="G115" s="41" t="s">
        <v>55</v>
      </c>
      <c r="H115" s="63">
        <v>112</v>
      </c>
      <c r="I115" s="63">
        <v>44.5</v>
      </c>
      <c r="J115" s="63">
        <v>0</v>
      </c>
      <c r="K115" s="63">
        <v>44.5</v>
      </c>
      <c r="L115" s="63">
        <v>0</v>
      </c>
      <c r="M115" s="63">
        <v>0</v>
      </c>
      <c r="N115" s="63">
        <v>23</v>
      </c>
      <c r="O115" s="63">
        <v>0</v>
      </c>
    </row>
    <row r="116" spans="1:15" s="64" customFormat="1" ht="56.25" x14ac:dyDescent="0.25">
      <c r="A116" s="41">
        <f t="shared" si="12"/>
        <v>104</v>
      </c>
      <c r="B116" s="41">
        <f t="shared" si="12"/>
        <v>4</v>
      </c>
      <c r="C116" s="62">
        <v>138</v>
      </c>
      <c r="D116" s="133" t="s">
        <v>303</v>
      </c>
      <c r="E116" s="129" t="s">
        <v>43</v>
      </c>
      <c r="F116" s="129" t="s">
        <v>304</v>
      </c>
      <c r="G116" s="41" t="s">
        <v>55</v>
      </c>
      <c r="H116" s="63">
        <v>296.887</v>
      </c>
      <c r="I116" s="63">
        <v>145</v>
      </c>
      <c r="J116" s="63">
        <v>0</v>
      </c>
      <c r="K116" s="63">
        <v>86.022000000000006</v>
      </c>
      <c r="L116" s="63">
        <v>0</v>
      </c>
      <c r="M116" s="63">
        <v>0</v>
      </c>
      <c r="N116" s="63">
        <v>60</v>
      </c>
      <c r="O116" s="63">
        <v>5.8650000000000002</v>
      </c>
    </row>
    <row r="117" spans="1:15" s="64" customFormat="1" ht="75" x14ac:dyDescent="0.25">
      <c r="A117" s="41">
        <f t="shared" ref="A117:A165" si="13">A116+1</f>
        <v>105</v>
      </c>
      <c r="B117" s="41">
        <f t="shared" ref="B117:B150" si="14">B116+1</f>
        <v>5</v>
      </c>
      <c r="C117" s="62">
        <v>165</v>
      </c>
      <c r="D117" s="133" t="s">
        <v>300</v>
      </c>
      <c r="E117" s="129" t="s">
        <v>43</v>
      </c>
      <c r="F117" s="129" t="s">
        <v>301</v>
      </c>
      <c r="G117" s="41" t="s">
        <v>55</v>
      </c>
      <c r="H117" s="63">
        <v>310</v>
      </c>
      <c r="I117" s="63">
        <v>150</v>
      </c>
      <c r="J117" s="63">
        <v>0</v>
      </c>
      <c r="K117" s="63">
        <v>94.9</v>
      </c>
      <c r="L117" s="63">
        <v>0</v>
      </c>
      <c r="M117" s="63">
        <v>0</v>
      </c>
      <c r="N117" s="63">
        <v>65.099999999999994</v>
      </c>
      <c r="O117" s="63">
        <v>0</v>
      </c>
    </row>
    <row r="118" spans="1:15" s="64" customFormat="1" ht="82.5" customHeight="1" x14ac:dyDescent="0.25">
      <c r="A118" s="41">
        <f t="shared" si="13"/>
        <v>106</v>
      </c>
      <c r="B118" s="41">
        <f t="shared" si="14"/>
        <v>6</v>
      </c>
      <c r="C118" s="62">
        <v>184</v>
      </c>
      <c r="D118" s="133" t="s">
        <v>305</v>
      </c>
      <c r="E118" s="129" t="s">
        <v>43</v>
      </c>
      <c r="F118" s="129" t="s">
        <v>306</v>
      </c>
      <c r="G118" s="41" t="s">
        <v>55</v>
      </c>
      <c r="H118" s="63">
        <v>77.209999999999994</v>
      </c>
      <c r="I118" s="63">
        <v>38.604999999999997</v>
      </c>
      <c r="J118" s="63">
        <v>0</v>
      </c>
      <c r="K118" s="63">
        <v>23.085000000000001</v>
      </c>
      <c r="L118" s="63">
        <v>0</v>
      </c>
      <c r="M118" s="63">
        <v>0</v>
      </c>
      <c r="N118" s="63">
        <v>10.52</v>
      </c>
      <c r="O118" s="63">
        <v>5</v>
      </c>
    </row>
    <row r="119" spans="1:15" s="64" customFormat="1" ht="62.25" customHeight="1" x14ac:dyDescent="0.25">
      <c r="A119" s="41">
        <f t="shared" si="13"/>
        <v>107</v>
      </c>
      <c r="B119" s="41">
        <f t="shared" si="14"/>
        <v>7</v>
      </c>
      <c r="C119" s="62">
        <v>387</v>
      </c>
      <c r="D119" s="133" t="s">
        <v>307</v>
      </c>
      <c r="E119" s="129" t="s">
        <v>43</v>
      </c>
      <c r="F119" s="129" t="s">
        <v>299</v>
      </c>
      <c r="G119" s="41" t="s">
        <v>54</v>
      </c>
      <c r="H119" s="63">
        <v>298.55399999999997</v>
      </c>
      <c r="I119" s="63">
        <v>149.27699999999999</v>
      </c>
      <c r="J119" s="63">
        <v>0</v>
      </c>
      <c r="K119" s="63">
        <v>88.968999999999994</v>
      </c>
      <c r="L119" s="63">
        <v>0</v>
      </c>
      <c r="M119" s="63">
        <v>45.094000000000001</v>
      </c>
      <c r="N119" s="63">
        <v>0</v>
      </c>
      <c r="O119" s="63">
        <v>15.214</v>
      </c>
    </row>
    <row r="120" spans="1:15" s="64" customFormat="1" ht="60" customHeight="1" x14ac:dyDescent="0.25">
      <c r="A120" s="41">
        <f t="shared" si="13"/>
        <v>108</v>
      </c>
      <c r="B120" s="41">
        <f t="shared" si="14"/>
        <v>8</v>
      </c>
      <c r="C120" s="62">
        <v>391</v>
      </c>
      <c r="D120" s="133" t="s">
        <v>302</v>
      </c>
      <c r="E120" s="129" t="s">
        <v>43</v>
      </c>
      <c r="F120" s="129" t="s">
        <v>299</v>
      </c>
      <c r="G120" s="41" t="s">
        <v>54</v>
      </c>
      <c r="H120" s="63">
        <v>298.88799999999998</v>
      </c>
      <c r="I120" s="63">
        <v>149.44399999999999</v>
      </c>
      <c r="J120" s="63">
        <v>0</v>
      </c>
      <c r="K120" s="63">
        <v>89.367999999999995</v>
      </c>
      <c r="L120" s="63">
        <v>0</v>
      </c>
      <c r="M120" s="63">
        <v>43.381</v>
      </c>
      <c r="N120" s="63">
        <v>0</v>
      </c>
      <c r="O120" s="63">
        <v>16.695</v>
      </c>
    </row>
    <row r="121" spans="1:15" s="64" customFormat="1" ht="56.25" x14ac:dyDescent="0.25">
      <c r="A121" s="41">
        <f t="shared" si="13"/>
        <v>109</v>
      </c>
      <c r="B121" s="41">
        <f t="shared" si="14"/>
        <v>9</v>
      </c>
      <c r="C121" s="62">
        <v>392</v>
      </c>
      <c r="D121" s="133" t="s">
        <v>310</v>
      </c>
      <c r="E121" s="129" t="s">
        <v>43</v>
      </c>
      <c r="F121" s="129" t="s">
        <v>299</v>
      </c>
      <c r="G121" s="41" t="s">
        <v>54</v>
      </c>
      <c r="H121" s="63">
        <v>298.82400000000001</v>
      </c>
      <c r="I121" s="63">
        <v>149.41200000000001</v>
      </c>
      <c r="J121" s="63">
        <v>0</v>
      </c>
      <c r="K121" s="63">
        <v>89.347999999999999</v>
      </c>
      <c r="L121" s="63">
        <v>0</v>
      </c>
      <c r="M121" s="63">
        <v>43.615000000000002</v>
      </c>
      <c r="N121" s="63">
        <v>0</v>
      </c>
      <c r="O121" s="63">
        <v>16.449000000000002</v>
      </c>
    </row>
    <row r="122" spans="1:15" s="64" customFormat="1" ht="56.25" x14ac:dyDescent="0.25">
      <c r="A122" s="41">
        <f t="shared" si="13"/>
        <v>110</v>
      </c>
      <c r="B122" s="41">
        <f t="shared" si="14"/>
        <v>10</v>
      </c>
      <c r="C122" s="62">
        <v>474</v>
      </c>
      <c r="D122" s="133" t="s">
        <v>308</v>
      </c>
      <c r="E122" s="129" t="s">
        <v>43</v>
      </c>
      <c r="F122" s="129" t="s">
        <v>53</v>
      </c>
      <c r="G122" s="41" t="s">
        <v>55</v>
      </c>
      <c r="H122" s="63">
        <v>299.92599999999999</v>
      </c>
      <c r="I122" s="63">
        <v>116.926</v>
      </c>
      <c r="J122" s="63">
        <v>0</v>
      </c>
      <c r="K122" s="63">
        <v>90</v>
      </c>
      <c r="L122" s="63">
        <v>0</v>
      </c>
      <c r="M122" s="63">
        <v>11</v>
      </c>
      <c r="N122" s="63">
        <v>62</v>
      </c>
      <c r="O122" s="63">
        <v>20</v>
      </c>
    </row>
    <row r="123" spans="1:15" s="64" customFormat="1" ht="47.25" x14ac:dyDescent="0.25">
      <c r="A123" s="41">
        <f t="shared" si="13"/>
        <v>111</v>
      </c>
      <c r="B123" s="41">
        <f t="shared" si="14"/>
        <v>11</v>
      </c>
      <c r="C123" s="62">
        <v>626</v>
      </c>
      <c r="D123" s="133" t="s">
        <v>313</v>
      </c>
      <c r="E123" s="129" t="s">
        <v>43</v>
      </c>
      <c r="F123" s="129" t="s">
        <v>314</v>
      </c>
      <c r="G123" s="41" t="s">
        <v>55</v>
      </c>
      <c r="H123" s="63">
        <v>150.697</v>
      </c>
      <c r="I123" s="63">
        <v>75</v>
      </c>
      <c r="J123" s="63">
        <v>0</v>
      </c>
      <c r="K123" s="63">
        <v>43.697000000000003</v>
      </c>
      <c r="L123" s="63">
        <v>0</v>
      </c>
      <c r="M123" s="63">
        <v>0</v>
      </c>
      <c r="N123" s="63">
        <v>32</v>
      </c>
      <c r="O123" s="63">
        <v>0</v>
      </c>
    </row>
    <row r="124" spans="1:15" s="64" customFormat="1" ht="64.5" customHeight="1" x14ac:dyDescent="0.25">
      <c r="A124" s="41">
        <f t="shared" si="13"/>
        <v>112</v>
      </c>
      <c r="B124" s="41">
        <f t="shared" si="14"/>
        <v>12</v>
      </c>
      <c r="C124" s="62">
        <v>676</v>
      </c>
      <c r="D124" s="133" t="s">
        <v>315</v>
      </c>
      <c r="E124" s="129" t="s">
        <v>43</v>
      </c>
      <c r="F124" s="129" t="s">
        <v>299</v>
      </c>
      <c r="G124" s="41" t="s">
        <v>54</v>
      </c>
      <c r="H124" s="63">
        <v>218.14400000000001</v>
      </c>
      <c r="I124" s="63">
        <v>109.072</v>
      </c>
      <c r="J124" s="63">
        <v>0</v>
      </c>
      <c r="K124" s="63">
        <v>65.224999999999994</v>
      </c>
      <c r="L124" s="63">
        <v>0</v>
      </c>
      <c r="M124" s="63">
        <v>28.616</v>
      </c>
      <c r="N124" s="63">
        <v>0</v>
      </c>
      <c r="O124" s="63">
        <v>15.231</v>
      </c>
    </row>
    <row r="125" spans="1:15" s="64" customFormat="1" ht="78.75" customHeight="1" x14ac:dyDescent="0.25">
      <c r="A125" s="41">
        <f t="shared" si="13"/>
        <v>113</v>
      </c>
      <c r="B125" s="41">
        <f t="shared" si="14"/>
        <v>13</v>
      </c>
      <c r="C125" s="62">
        <v>1141</v>
      </c>
      <c r="D125" s="133" t="s">
        <v>298</v>
      </c>
      <c r="E125" s="129" t="s">
        <v>43</v>
      </c>
      <c r="F125" s="129" t="s">
        <v>299</v>
      </c>
      <c r="G125" s="41" t="s">
        <v>54</v>
      </c>
      <c r="H125" s="63">
        <v>123.88</v>
      </c>
      <c r="I125" s="63">
        <v>61.94</v>
      </c>
      <c r="J125" s="63">
        <v>0</v>
      </c>
      <c r="K125" s="63">
        <v>36.912999999999997</v>
      </c>
      <c r="L125" s="63">
        <v>0</v>
      </c>
      <c r="M125" s="63">
        <v>25.027000000000001</v>
      </c>
      <c r="N125" s="63">
        <v>0</v>
      </c>
      <c r="O125" s="63">
        <v>0</v>
      </c>
    </row>
    <row r="126" spans="1:15" s="64" customFormat="1" ht="120.75" customHeight="1" x14ac:dyDescent="0.25">
      <c r="A126" s="41">
        <f t="shared" si="13"/>
        <v>114</v>
      </c>
      <c r="B126" s="41">
        <f t="shared" si="14"/>
        <v>14</v>
      </c>
      <c r="C126" s="62">
        <v>1143</v>
      </c>
      <c r="D126" s="133" t="s">
        <v>309</v>
      </c>
      <c r="E126" s="129" t="s">
        <v>43</v>
      </c>
      <c r="F126" s="129" t="s">
        <v>299</v>
      </c>
      <c r="G126" s="41" t="s">
        <v>54</v>
      </c>
      <c r="H126" s="63">
        <v>59.872</v>
      </c>
      <c r="I126" s="63">
        <v>29.936</v>
      </c>
      <c r="J126" s="63">
        <v>0</v>
      </c>
      <c r="K126" s="63">
        <v>17.876000000000001</v>
      </c>
      <c r="L126" s="63">
        <v>0</v>
      </c>
      <c r="M126" s="63">
        <v>12.06</v>
      </c>
      <c r="N126" s="63">
        <v>0</v>
      </c>
      <c r="O126" s="63">
        <v>0</v>
      </c>
    </row>
    <row r="127" spans="1:15" s="64" customFormat="1" ht="60" customHeight="1" x14ac:dyDescent="0.25">
      <c r="A127" s="41">
        <f t="shared" si="13"/>
        <v>115</v>
      </c>
      <c r="B127" s="41">
        <f t="shared" si="14"/>
        <v>15</v>
      </c>
      <c r="C127" s="62">
        <v>1250</v>
      </c>
      <c r="D127" s="133" t="s">
        <v>856</v>
      </c>
      <c r="E127" s="129" t="s">
        <v>836</v>
      </c>
      <c r="F127" s="129" t="s">
        <v>857</v>
      </c>
      <c r="G127" s="41" t="s">
        <v>55</v>
      </c>
      <c r="H127" s="63">
        <v>64.034999999999997</v>
      </c>
      <c r="I127" s="63">
        <v>30</v>
      </c>
      <c r="J127" s="63">
        <v>0</v>
      </c>
      <c r="K127" s="63">
        <v>20.100999999999999</v>
      </c>
      <c r="L127" s="63">
        <v>0</v>
      </c>
      <c r="M127" s="63">
        <v>7</v>
      </c>
      <c r="N127" s="63">
        <v>0</v>
      </c>
      <c r="O127" s="63">
        <v>6.9340000000000002</v>
      </c>
    </row>
    <row r="128" spans="1:15" s="64" customFormat="1" ht="67.5" customHeight="1" x14ac:dyDescent="0.25">
      <c r="A128" s="41">
        <f t="shared" si="13"/>
        <v>116</v>
      </c>
      <c r="B128" s="41">
        <f t="shared" si="14"/>
        <v>16</v>
      </c>
      <c r="C128" s="62">
        <v>1451</v>
      </c>
      <c r="D128" s="133" t="s">
        <v>854</v>
      </c>
      <c r="E128" s="129" t="s">
        <v>836</v>
      </c>
      <c r="F128" s="129" t="s">
        <v>855</v>
      </c>
      <c r="G128" s="41" t="s">
        <v>54</v>
      </c>
      <c r="H128" s="63">
        <v>40.631999999999998</v>
      </c>
      <c r="I128" s="63">
        <v>20.315999999999999</v>
      </c>
      <c r="J128" s="63">
        <v>0</v>
      </c>
      <c r="K128" s="63">
        <v>12.148999999999999</v>
      </c>
      <c r="L128" s="63">
        <v>0</v>
      </c>
      <c r="M128" s="63">
        <v>8.1669999999999998</v>
      </c>
      <c r="N128" s="63">
        <v>0</v>
      </c>
      <c r="O128" s="63">
        <v>0</v>
      </c>
    </row>
    <row r="129" spans="1:15" s="64" customFormat="1" ht="56.25" x14ac:dyDescent="0.25">
      <c r="A129" s="41">
        <f t="shared" si="13"/>
        <v>117</v>
      </c>
      <c r="B129" s="41">
        <f t="shared" si="14"/>
        <v>17</v>
      </c>
      <c r="C129" s="62">
        <v>1835</v>
      </c>
      <c r="D129" s="133" t="s">
        <v>858</v>
      </c>
      <c r="E129" s="129" t="s">
        <v>836</v>
      </c>
      <c r="F129" s="129" t="s">
        <v>859</v>
      </c>
      <c r="G129" s="41" t="s">
        <v>55</v>
      </c>
      <c r="H129" s="63">
        <v>251.59299999999999</v>
      </c>
      <c r="I129" s="63">
        <v>120</v>
      </c>
      <c r="J129" s="63">
        <v>0</v>
      </c>
      <c r="K129" s="63">
        <v>80.787000000000006</v>
      </c>
      <c r="L129" s="63">
        <v>0</v>
      </c>
      <c r="M129" s="63">
        <v>0</v>
      </c>
      <c r="N129" s="63">
        <v>30</v>
      </c>
      <c r="O129" s="63">
        <v>20.806000000000001</v>
      </c>
    </row>
    <row r="130" spans="1:15" s="64" customFormat="1" ht="45" customHeight="1" x14ac:dyDescent="0.25">
      <c r="A130" s="41">
        <f t="shared" si="13"/>
        <v>118</v>
      </c>
      <c r="B130" s="41">
        <f t="shared" si="14"/>
        <v>18</v>
      </c>
      <c r="C130" s="62">
        <v>2341</v>
      </c>
      <c r="D130" s="133" t="s">
        <v>851</v>
      </c>
      <c r="E130" s="129" t="s">
        <v>836</v>
      </c>
      <c r="F130" s="129" t="s">
        <v>852</v>
      </c>
      <c r="G130" s="41" t="s">
        <v>55</v>
      </c>
      <c r="H130" s="63">
        <v>211.078</v>
      </c>
      <c r="I130" s="63">
        <v>100</v>
      </c>
      <c r="J130" s="63">
        <v>0</v>
      </c>
      <c r="K130" s="63">
        <v>68.599999999999994</v>
      </c>
      <c r="L130" s="63">
        <v>0</v>
      </c>
      <c r="M130" s="63">
        <v>0</v>
      </c>
      <c r="N130" s="63">
        <v>28.564</v>
      </c>
      <c r="O130" s="63">
        <v>13.914</v>
      </c>
    </row>
    <row r="131" spans="1:15" s="64" customFormat="1" ht="45" customHeight="1" x14ac:dyDescent="0.25">
      <c r="A131" s="41">
        <f t="shared" si="13"/>
        <v>119</v>
      </c>
      <c r="B131" s="41">
        <f t="shared" si="14"/>
        <v>19</v>
      </c>
      <c r="C131" s="62">
        <v>2427</v>
      </c>
      <c r="D131" s="133" t="s">
        <v>853</v>
      </c>
      <c r="E131" s="129" t="s">
        <v>836</v>
      </c>
      <c r="F131" s="129" t="s">
        <v>2094</v>
      </c>
      <c r="G131" s="41" t="s">
        <v>55</v>
      </c>
      <c r="H131" s="63">
        <v>161.982</v>
      </c>
      <c r="I131" s="63">
        <v>80.991</v>
      </c>
      <c r="J131" s="63">
        <v>0</v>
      </c>
      <c r="K131" s="63">
        <v>40.991</v>
      </c>
      <c r="L131" s="63">
        <v>0</v>
      </c>
      <c r="M131" s="63">
        <v>40</v>
      </c>
      <c r="N131" s="63">
        <v>0</v>
      </c>
      <c r="O131" s="63">
        <v>0</v>
      </c>
    </row>
    <row r="132" spans="1:15" s="52" customFormat="1" ht="93.75" x14ac:dyDescent="0.25">
      <c r="A132" s="41">
        <f t="shared" si="13"/>
        <v>120</v>
      </c>
      <c r="B132" s="41">
        <f t="shared" si="14"/>
        <v>20</v>
      </c>
      <c r="C132" s="62">
        <v>29</v>
      </c>
      <c r="D132" s="42" t="s">
        <v>1075</v>
      </c>
      <c r="E132" s="129" t="s">
        <v>1065</v>
      </c>
      <c r="F132" s="129" t="s">
        <v>1076</v>
      </c>
      <c r="G132" s="41" t="s">
        <v>55</v>
      </c>
      <c r="H132" s="63">
        <v>199.5</v>
      </c>
      <c r="I132" s="63">
        <v>99.75</v>
      </c>
      <c r="J132" s="63">
        <v>0</v>
      </c>
      <c r="K132" s="63">
        <v>59.75</v>
      </c>
      <c r="L132" s="63">
        <v>0</v>
      </c>
      <c r="M132" s="63">
        <v>40</v>
      </c>
      <c r="N132" s="63">
        <v>0</v>
      </c>
      <c r="O132" s="63">
        <v>0</v>
      </c>
    </row>
    <row r="133" spans="1:15" s="52" customFormat="1" ht="75" x14ac:dyDescent="0.25">
      <c r="A133" s="41">
        <f t="shared" si="13"/>
        <v>121</v>
      </c>
      <c r="B133" s="41">
        <f t="shared" si="14"/>
        <v>21</v>
      </c>
      <c r="C133" s="62">
        <v>383</v>
      </c>
      <c r="D133" s="42" t="s">
        <v>1070</v>
      </c>
      <c r="E133" s="129" t="s">
        <v>1065</v>
      </c>
      <c r="F133" s="129" t="s">
        <v>299</v>
      </c>
      <c r="G133" s="41" t="s">
        <v>54</v>
      </c>
      <c r="H133" s="63">
        <v>298.59100000000001</v>
      </c>
      <c r="I133" s="63">
        <v>149.29499999999999</v>
      </c>
      <c r="J133" s="63">
        <v>0</v>
      </c>
      <c r="K133" s="63">
        <v>89.278999999999996</v>
      </c>
      <c r="L133" s="63">
        <v>0</v>
      </c>
      <c r="M133" s="63">
        <v>44.915999999999997</v>
      </c>
      <c r="N133" s="63">
        <v>0</v>
      </c>
      <c r="O133" s="63">
        <v>15.101000000000001</v>
      </c>
    </row>
    <row r="134" spans="1:15" s="52" customFormat="1" ht="56.25" x14ac:dyDescent="0.25">
      <c r="A134" s="41">
        <f t="shared" si="13"/>
        <v>122</v>
      </c>
      <c r="B134" s="41">
        <f t="shared" si="14"/>
        <v>22</v>
      </c>
      <c r="C134" s="62">
        <v>500</v>
      </c>
      <c r="D134" s="42" t="s">
        <v>1077</v>
      </c>
      <c r="E134" s="129" t="s">
        <v>1065</v>
      </c>
      <c r="F134" s="129" t="s">
        <v>1078</v>
      </c>
      <c r="G134" s="41" t="s">
        <v>55</v>
      </c>
      <c r="H134" s="63">
        <v>237.98099999999999</v>
      </c>
      <c r="I134" s="63">
        <v>118.99</v>
      </c>
      <c r="J134" s="63">
        <v>0</v>
      </c>
      <c r="K134" s="63">
        <v>70.991</v>
      </c>
      <c r="L134" s="63">
        <v>0</v>
      </c>
      <c r="M134" s="63">
        <v>13.08</v>
      </c>
      <c r="N134" s="63">
        <v>34.92</v>
      </c>
      <c r="O134" s="63">
        <v>0</v>
      </c>
    </row>
    <row r="135" spans="1:15" s="52" customFormat="1" ht="56.25" x14ac:dyDescent="0.25">
      <c r="A135" s="41">
        <f t="shared" si="13"/>
        <v>123</v>
      </c>
      <c r="B135" s="41">
        <f t="shared" si="14"/>
        <v>23</v>
      </c>
      <c r="C135" s="62">
        <v>866</v>
      </c>
      <c r="D135" s="42" t="s">
        <v>2333</v>
      </c>
      <c r="E135" s="129" t="s">
        <v>1065</v>
      </c>
      <c r="F135" s="129" t="s">
        <v>1081</v>
      </c>
      <c r="G135" s="41" t="s">
        <v>55</v>
      </c>
      <c r="H135" s="63">
        <v>299.863</v>
      </c>
      <c r="I135" s="63">
        <v>149.93100000000001</v>
      </c>
      <c r="J135" s="63">
        <v>0</v>
      </c>
      <c r="K135" s="63">
        <v>89.632000000000005</v>
      </c>
      <c r="L135" s="63">
        <v>0</v>
      </c>
      <c r="M135" s="63">
        <v>30</v>
      </c>
      <c r="N135" s="63">
        <v>0.78</v>
      </c>
      <c r="O135" s="63">
        <v>29.52</v>
      </c>
    </row>
    <row r="136" spans="1:15" s="52" customFormat="1" ht="56.25" x14ac:dyDescent="0.25">
      <c r="A136" s="41">
        <f t="shared" si="13"/>
        <v>124</v>
      </c>
      <c r="B136" s="41">
        <f t="shared" si="14"/>
        <v>24</v>
      </c>
      <c r="C136" s="62">
        <v>981</v>
      </c>
      <c r="D136" s="42" t="s">
        <v>1071</v>
      </c>
      <c r="E136" s="129" t="s">
        <v>1065</v>
      </c>
      <c r="F136" s="129" t="s">
        <v>1072</v>
      </c>
      <c r="G136" s="41" t="s">
        <v>55</v>
      </c>
      <c r="H136" s="63">
        <v>163</v>
      </c>
      <c r="I136" s="63">
        <v>75</v>
      </c>
      <c r="J136" s="63">
        <v>0</v>
      </c>
      <c r="K136" s="63">
        <v>55.234999999999999</v>
      </c>
      <c r="L136" s="63">
        <v>0</v>
      </c>
      <c r="M136" s="63">
        <v>0</v>
      </c>
      <c r="N136" s="63">
        <v>32.765000000000001</v>
      </c>
      <c r="O136" s="63">
        <v>0</v>
      </c>
    </row>
    <row r="137" spans="1:15" s="52" customFormat="1" ht="83.25" customHeight="1" x14ac:dyDescent="0.25">
      <c r="A137" s="41">
        <f t="shared" si="13"/>
        <v>125</v>
      </c>
      <c r="B137" s="41">
        <f t="shared" si="14"/>
        <v>25</v>
      </c>
      <c r="C137" s="62">
        <v>1299</v>
      </c>
      <c r="D137" s="42" t="s">
        <v>1079</v>
      </c>
      <c r="E137" s="129" t="s">
        <v>1065</v>
      </c>
      <c r="F137" s="129" t="s">
        <v>1080</v>
      </c>
      <c r="G137" s="41" t="s">
        <v>55</v>
      </c>
      <c r="H137" s="63">
        <v>499.79599999999999</v>
      </c>
      <c r="I137" s="63">
        <v>200</v>
      </c>
      <c r="J137" s="63">
        <v>0</v>
      </c>
      <c r="K137" s="63">
        <v>192</v>
      </c>
      <c r="L137" s="63">
        <v>0</v>
      </c>
      <c r="M137" s="63">
        <v>54.154000000000003</v>
      </c>
      <c r="N137" s="63">
        <v>0</v>
      </c>
      <c r="O137" s="63">
        <v>53.642000000000003</v>
      </c>
    </row>
    <row r="138" spans="1:15" s="52" customFormat="1" ht="112.5" x14ac:dyDescent="0.25">
      <c r="A138" s="41">
        <f t="shared" si="13"/>
        <v>126</v>
      </c>
      <c r="B138" s="41">
        <f t="shared" si="14"/>
        <v>26</v>
      </c>
      <c r="C138" s="62">
        <v>1461</v>
      </c>
      <c r="D138" s="42" t="s">
        <v>1073</v>
      </c>
      <c r="E138" s="129" t="s">
        <v>1065</v>
      </c>
      <c r="F138" s="129" t="s">
        <v>1074</v>
      </c>
      <c r="G138" s="41" t="s">
        <v>55</v>
      </c>
      <c r="H138" s="63">
        <v>499.78899999999999</v>
      </c>
      <c r="I138" s="63">
        <v>199.78899999999999</v>
      </c>
      <c r="J138" s="63">
        <v>0</v>
      </c>
      <c r="K138" s="63">
        <v>199.95</v>
      </c>
      <c r="L138" s="63">
        <v>0</v>
      </c>
      <c r="M138" s="63">
        <v>100.05</v>
      </c>
      <c r="N138" s="63">
        <v>0</v>
      </c>
      <c r="O138" s="63">
        <v>0</v>
      </c>
    </row>
    <row r="139" spans="1:15" s="61" customFormat="1" ht="56.25" x14ac:dyDescent="0.25">
      <c r="A139" s="41">
        <f t="shared" si="13"/>
        <v>127</v>
      </c>
      <c r="B139" s="41">
        <f t="shared" si="14"/>
        <v>27</v>
      </c>
      <c r="C139" s="41">
        <v>69</v>
      </c>
      <c r="D139" s="42" t="s">
        <v>1248</v>
      </c>
      <c r="E139" s="129" t="s">
        <v>1231</v>
      </c>
      <c r="F139" s="129" t="s">
        <v>1249</v>
      </c>
      <c r="G139" s="130" t="s">
        <v>55</v>
      </c>
      <c r="H139" s="43">
        <v>100</v>
      </c>
      <c r="I139" s="43">
        <v>49</v>
      </c>
      <c r="J139" s="43">
        <v>0</v>
      </c>
      <c r="K139" s="43">
        <v>29</v>
      </c>
      <c r="L139" s="43">
        <v>0</v>
      </c>
      <c r="M139" s="43">
        <v>2</v>
      </c>
      <c r="N139" s="43">
        <v>20</v>
      </c>
      <c r="O139" s="43">
        <v>0</v>
      </c>
    </row>
    <row r="140" spans="1:15" s="61" customFormat="1" ht="57" customHeight="1" x14ac:dyDescent="0.25">
      <c r="A140" s="41">
        <f t="shared" si="13"/>
        <v>128</v>
      </c>
      <c r="B140" s="41">
        <f t="shared" si="14"/>
        <v>28</v>
      </c>
      <c r="C140" s="41">
        <v>102</v>
      </c>
      <c r="D140" s="42" t="s">
        <v>1246</v>
      </c>
      <c r="E140" s="129" t="s">
        <v>1231</v>
      </c>
      <c r="F140" s="129" t="s">
        <v>1247</v>
      </c>
      <c r="G140" s="130" t="s">
        <v>54</v>
      </c>
      <c r="H140" s="43">
        <v>298.52800000000002</v>
      </c>
      <c r="I140" s="43">
        <v>140</v>
      </c>
      <c r="J140" s="43">
        <v>0</v>
      </c>
      <c r="K140" s="43">
        <v>95.82</v>
      </c>
      <c r="L140" s="43">
        <v>0</v>
      </c>
      <c r="M140" s="43">
        <v>30.4</v>
      </c>
      <c r="N140" s="43">
        <v>6.7930000000000001</v>
      </c>
      <c r="O140" s="43">
        <v>25.515000000000001</v>
      </c>
    </row>
    <row r="141" spans="1:15" s="61" customFormat="1" ht="37.5" x14ac:dyDescent="0.25">
      <c r="A141" s="41">
        <f t="shared" si="13"/>
        <v>129</v>
      </c>
      <c r="B141" s="41">
        <f t="shared" si="14"/>
        <v>29</v>
      </c>
      <c r="C141" s="41">
        <v>240</v>
      </c>
      <c r="D141" s="42" t="s">
        <v>1241</v>
      </c>
      <c r="E141" s="129" t="s">
        <v>1231</v>
      </c>
      <c r="F141" s="129" t="s">
        <v>1242</v>
      </c>
      <c r="G141" s="130" t="s">
        <v>55</v>
      </c>
      <c r="H141" s="43">
        <v>114.8</v>
      </c>
      <c r="I141" s="43">
        <v>57.4</v>
      </c>
      <c r="J141" s="43">
        <v>0</v>
      </c>
      <c r="K141" s="43">
        <v>34.299999999999997</v>
      </c>
      <c r="L141" s="43">
        <v>0</v>
      </c>
      <c r="M141" s="43">
        <v>16</v>
      </c>
      <c r="N141" s="43">
        <v>7.1</v>
      </c>
      <c r="O141" s="43">
        <v>0</v>
      </c>
    </row>
    <row r="142" spans="1:15" s="61" customFormat="1" ht="42" customHeight="1" x14ac:dyDescent="0.25">
      <c r="A142" s="41">
        <f t="shared" si="13"/>
        <v>130</v>
      </c>
      <c r="B142" s="41">
        <f t="shared" si="14"/>
        <v>30</v>
      </c>
      <c r="C142" s="41">
        <v>256</v>
      </c>
      <c r="D142" s="42" t="s">
        <v>1244</v>
      </c>
      <c r="E142" s="129" t="s">
        <v>1231</v>
      </c>
      <c r="F142" s="129" t="s">
        <v>1245</v>
      </c>
      <c r="G142" s="130" t="s">
        <v>55</v>
      </c>
      <c r="H142" s="43">
        <v>299.995</v>
      </c>
      <c r="I142" s="43">
        <v>130</v>
      </c>
      <c r="J142" s="43">
        <v>0</v>
      </c>
      <c r="K142" s="43">
        <v>79.995000000000005</v>
      </c>
      <c r="L142" s="43">
        <v>0</v>
      </c>
      <c r="M142" s="43">
        <v>12</v>
      </c>
      <c r="N142" s="43">
        <v>69.358000000000004</v>
      </c>
      <c r="O142" s="43">
        <v>8.6419999999999995</v>
      </c>
    </row>
    <row r="143" spans="1:15" s="61" customFormat="1" ht="55.5" customHeight="1" x14ac:dyDescent="0.25">
      <c r="A143" s="41">
        <f t="shared" si="13"/>
        <v>131</v>
      </c>
      <c r="B143" s="41">
        <f t="shared" si="14"/>
        <v>31</v>
      </c>
      <c r="C143" s="41">
        <v>384</v>
      </c>
      <c r="D143" s="42" t="s">
        <v>1240</v>
      </c>
      <c r="E143" s="129" t="s">
        <v>1231</v>
      </c>
      <c r="F143" s="129" t="s">
        <v>299</v>
      </c>
      <c r="G143" s="130" t="s">
        <v>54</v>
      </c>
      <c r="H143" s="43">
        <v>399.18599999999998</v>
      </c>
      <c r="I143" s="43">
        <v>199.59299999999999</v>
      </c>
      <c r="J143" s="43">
        <v>0</v>
      </c>
      <c r="K143" s="43">
        <v>119.357</v>
      </c>
      <c r="L143" s="43">
        <v>0</v>
      </c>
      <c r="M143" s="43">
        <v>48.301000000000002</v>
      </c>
      <c r="N143" s="43">
        <v>0</v>
      </c>
      <c r="O143" s="43">
        <v>31.934999999999999</v>
      </c>
    </row>
    <row r="144" spans="1:15" s="61" customFormat="1" ht="81.75" customHeight="1" x14ac:dyDescent="0.25">
      <c r="A144" s="41">
        <f t="shared" si="13"/>
        <v>132</v>
      </c>
      <c r="B144" s="41">
        <f t="shared" si="14"/>
        <v>32</v>
      </c>
      <c r="C144" s="41">
        <v>385</v>
      </c>
      <c r="D144" s="42" t="s">
        <v>1243</v>
      </c>
      <c r="E144" s="129" t="s">
        <v>1231</v>
      </c>
      <c r="F144" s="129" t="s">
        <v>299</v>
      </c>
      <c r="G144" s="130" t="s">
        <v>54</v>
      </c>
      <c r="H144" s="43">
        <v>70.087999999999994</v>
      </c>
      <c r="I144" s="43">
        <v>35.043999999999997</v>
      </c>
      <c r="J144" s="43">
        <v>0</v>
      </c>
      <c r="K144" s="43">
        <v>20.956</v>
      </c>
      <c r="L144" s="43">
        <v>0</v>
      </c>
      <c r="M144" s="43">
        <v>14.087999999999999</v>
      </c>
      <c r="N144" s="43">
        <v>0</v>
      </c>
      <c r="O144" s="43">
        <v>0</v>
      </c>
    </row>
    <row r="145" spans="1:15" s="52" customFormat="1" ht="78.75" x14ac:dyDescent="0.25">
      <c r="A145" s="41">
        <f t="shared" si="13"/>
        <v>133</v>
      </c>
      <c r="B145" s="41">
        <f t="shared" si="14"/>
        <v>33</v>
      </c>
      <c r="C145" s="41">
        <v>550</v>
      </c>
      <c r="D145" s="42" t="s">
        <v>2092</v>
      </c>
      <c r="E145" s="129" t="s">
        <v>2038</v>
      </c>
      <c r="F145" s="129" t="s">
        <v>2069</v>
      </c>
      <c r="G145" s="41" t="s">
        <v>55</v>
      </c>
      <c r="H145" s="43">
        <v>293.5</v>
      </c>
      <c r="I145" s="43">
        <v>146.75</v>
      </c>
      <c r="J145" s="43">
        <v>0</v>
      </c>
      <c r="K145" s="43">
        <v>0</v>
      </c>
      <c r="L145" s="43">
        <v>0</v>
      </c>
      <c r="M145" s="43">
        <v>30</v>
      </c>
      <c r="N145" s="43">
        <v>116.75</v>
      </c>
      <c r="O145" s="43">
        <v>0</v>
      </c>
    </row>
    <row r="146" spans="1:15" s="52" customFormat="1" ht="86.25" customHeight="1" x14ac:dyDescent="0.25">
      <c r="A146" s="41">
        <f t="shared" si="13"/>
        <v>134</v>
      </c>
      <c r="B146" s="41">
        <f t="shared" si="14"/>
        <v>34</v>
      </c>
      <c r="C146" s="41">
        <v>2569</v>
      </c>
      <c r="D146" s="42" t="s">
        <v>2093</v>
      </c>
      <c r="E146" s="129" t="s">
        <v>2038</v>
      </c>
      <c r="F146" s="129" t="s">
        <v>2069</v>
      </c>
      <c r="G146" s="41" t="s">
        <v>55</v>
      </c>
      <c r="H146" s="43">
        <v>224.458</v>
      </c>
      <c r="I146" s="43">
        <v>112.229</v>
      </c>
      <c r="J146" s="43">
        <v>0</v>
      </c>
      <c r="K146" s="43">
        <v>0</v>
      </c>
      <c r="L146" s="43">
        <v>0</v>
      </c>
      <c r="M146" s="43">
        <v>0</v>
      </c>
      <c r="N146" s="43">
        <v>112.229</v>
      </c>
      <c r="O146" s="43">
        <v>0</v>
      </c>
    </row>
    <row r="147" spans="1:15" s="64" customFormat="1" ht="81.75" customHeight="1" x14ac:dyDescent="0.25">
      <c r="A147" s="41">
        <f t="shared" si="13"/>
        <v>135</v>
      </c>
      <c r="B147" s="41">
        <f t="shared" si="14"/>
        <v>35</v>
      </c>
      <c r="C147" s="62">
        <v>68</v>
      </c>
      <c r="D147" s="131" t="s">
        <v>1581</v>
      </c>
      <c r="E147" s="129" t="s">
        <v>1549</v>
      </c>
      <c r="F147" s="129" t="s">
        <v>1582</v>
      </c>
      <c r="G147" s="41" t="s">
        <v>55</v>
      </c>
      <c r="H147" s="63">
        <v>300</v>
      </c>
      <c r="I147" s="63">
        <v>150</v>
      </c>
      <c r="J147" s="63">
        <v>0</v>
      </c>
      <c r="K147" s="63">
        <v>0</v>
      </c>
      <c r="L147" s="63">
        <v>0</v>
      </c>
      <c r="M147" s="63">
        <v>0</v>
      </c>
      <c r="N147" s="63">
        <v>150</v>
      </c>
      <c r="O147" s="63">
        <v>0</v>
      </c>
    </row>
    <row r="148" spans="1:15" s="64" customFormat="1" ht="66" customHeight="1" x14ac:dyDescent="0.25">
      <c r="A148" s="41">
        <f t="shared" si="13"/>
        <v>136</v>
      </c>
      <c r="B148" s="41">
        <f t="shared" si="14"/>
        <v>36</v>
      </c>
      <c r="C148" s="62">
        <v>388</v>
      </c>
      <c r="D148" s="131" t="s">
        <v>1583</v>
      </c>
      <c r="E148" s="129" t="s">
        <v>1549</v>
      </c>
      <c r="F148" s="129" t="s">
        <v>299</v>
      </c>
      <c r="G148" s="41" t="s">
        <v>54</v>
      </c>
      <c r="H148" s="63">
        <v>211.90899999999999</v>
      </c>
      <c r="I148" s="63">
        <v>105.95399999999999</v>
      </c>
      <c r="J148" s="63">
        <v>0</v>
      </c>
      <c r="K148" s="63">
        <v>63.360999999999997</v>
      </c>
      <c r="L148" s="63">
        <v>0</v>
      </c>
      <c r="M148" s="63">
        <v>26.366</v>
      </c>
      <c r="N148" s="63">
        <v>0</v>
      </c>
      <c r="O148" s="63">
        <v>16.228000000000002</v>
      </c>
    </row>
    <row r="149" spans="1:15" s="64" customFormat="1" ht="47.25" x14ac:dyDescent="0.25">
      <c r="A149" s="41">
        <f t="shared" si="13"/>
        <v>137</v>
      </c>
      <c r="B149" s="41">
        <f t="shared" si="14"/>
        <v>37</v>
      </c>
      <c r="C149" s="62">
        <v>1443</v>
      </c>
      <c r="D149" s="131" t="s">
        <v>1584</v>
      </c>
      <c r="E149" s="129" t="s">
        <v>1549</v>
      </c>
      <c r="F149" s="129" t="s">
        <v>1585</v>
      </c>
      <c r="G149" s="41" t="s">
        <v>55</v>
      </c>
      <c r="H149" s="63">
        <v>223.28899999999999</v>
      </c>
      <c r="I149" s="63">
        <v>110</v>
      </c>
      <c r="J149" s="63">
        <v>0</v>
      </c>
      <c r="K149" s="63">
        <v>67.775000000000006</v>
      </c>
      <c r="L149" s="63">
        <v>0</v>
      </c>
      <c r="M149" s="63">
        <v>23.5</v>
      </c>
      <c r="N149" s="63">
        <v>0</v>
      </c>
      <c r="O149" s="63">
        <v>22.013999999999999</v>
      </c>
    </row>
    <row r="150" spans="1:15" s="64" customFormat="1" ht="56.25" x14ac:dyDescent="0.25">
      <c r="A150" s="41">
        <f t="shared" si="13"/>
        <v>138</v>
      </c>
      <c r="B150" s="41">
        <f t="shared" si="14"/>
        <v>38</v>
      </c>
      <c r="C150" s="62">
        <v>1466</v>
      </c>
      <c r="D150" s="131" t="s">
        <v>1586</v>
      </c>
      <c r="E150" s="129" t="s">
        <v>1549</v>
      </c>
      <c r="F150" s="129" t="s">
        <v>1587</v>
      </c>
      <c r="G150" s="41" t="s">
        <v>55</v>
      </c>
      <c r="H150" s="63">
        <v>299.178</v>
      </c>
      <c r="I150" s="63">
        <v>134.63</v>
      </c>
      <c r="J150" s="63">
        <v>0</v>
      </c>
      <c r="K150" s="63">
        <v>103.21599999999999</v>
      </c>
      <c r="L150" s="63">
        <v>0</v>
      </c>
      <c r="M150" s="63">
        <v>0</v>
      </c>
      <c r="N150" s="63">
        <v>31.324000000000002</v>
      </c>
      <c r="O150" s="63">
        <v>30.007999999999999</v>
      </c>
    </row>
    <row r="151" spans="1:15" s="64" customFormat="1" ht="63" x14ac:dyDescent="0.25">
      <c r="A151" s="41">
        <f t="shared" si="13"/>
        <v>139</v>
      </c>
      <c r="B151" s="41">
        <f t="shared" ref="B151:B165" si="15">B150+1</f>
        <v>39</v>
      </c>
      <c r="C151" s="62">
        <v>1476</v>
      </c>
      <c r="D151" s="131" t="s">
        <v>1588</v>
      </c>
      <c r="E151" s="129" t="s">
        <v>1549</v>
      </c>
      <c r="F151" s="129" t="s">
        <v>1589</v>
      </c>
      <c r="G151" s="41" t="s">
        <v>55</v>
      </c>
      <c r="H151" s="63">
        <v>96.975999999999999</v>
      </c>
      <c r="I151" s="63">
        <v>44.607999999999997</v>
      </c>
      <c r="J151" s="63">
        <v>0</v>
      </c>
      <c r="K151" s="63">
        <v>32.39</v>
      </c>
      <c r="L151" s="63">
        <v>0</v>
      </c>
      <c r="M151" s="63">
        <v>0</v>
      </c>
      <c r="N151" s="63">
        <v>19.978000000000002</v>
      </c>
      <c r="O151" s="63">
        <v>0</v>
      </c>
    </row>
    <row r="152" spans="1:15" s="64" customFormat="1" ht="63" x14ac:dyDescent="0.25">
      <c r="A152" s="41">
        <f t="shared" si="13"/>
        <v>140</v>
      </c>
      <c r="B152" s="41">
        <f t="shared" si="15"/>
        <v>40</v>
      </c>
      <c r="C152" s="62">
        <v>1488</v>
      </c>
      <c r="D152" s="131" t="s">
        <v>1590</v>
      </c>
      <c r="E152" s="129" t="s">
        <v>1549</v>
      </c>
      <c r="F152" s="129" t="s">
        <v>1591</v>
      </c>
      <c r="G152" s="41" t="s">
        <v>55</v>
      </c>
      <c r="H152" s="63">
        <v>499.428</v>
      </c>
      <c r="I152" s="63">
        <v>200</v>
      </c>
      <c r="J152" s="63">
        <v>0</v>
      </c>
      <c r="K152" s="63">
        <v>199.428</v>
      </c>
      <c r="L152" s="63">
        <v>0</v>
      </c>
      <c r="M152" s="63">
        <v>0</v>
      </c>
      <c r="N152" s="63">
        <v>50</v>
      </c>
      <c r="O152" s="63">
        <v>50</v>
      </c>
    </row>
    <row r="153" spans="1:15" s="64" customFormat="1" ht="54" customHeight="1" x14ac:dyDescent="0.25">
      <c r="A153" s="41">
        <f t="shared" si="13"/>
        <v>141</v>
      </c>
      <c r="B153" s="41">
        <f t="shared" si="15"/>
        <v>41</v>
      </c>
      <c r="C153" s="62">
        <v>1504</v>
      </c>
      <c r="D153" s="131" t="s">
        <v>2323</v>
      </c>
      <c r="E153" s="129" t="s">
        <v>1549</v>
      </c>
      <c r="F153" s="129" t="s">
        <v>1592</v>
      </c>
      <c r="G153" s="41" t="s">
        <v>55</v>
      </c>
      <c r="H153" s="63">
        <v>179.67599999999999</v>
      </c>
      <c r="I153" s="63">
        <v>89</v>
      </c>
      <c r="J153" s="63">
        <v>0</v>
      </c>
      <c r="K153" s="63">
        <v>54.676000000000002</v>
      </c>
      <c r="L153" s="63">
        <v>0</v>
      </c>
      <c r="M153" s="63">
        <v>6</v>
      </c>
      <c r="N153" s="63">
        <v>30</v>
      </c>
      <c r="O153" s="63">
        <v>0</v>
      </c>
    </row>
    <row r="154" spans="1:15" s="64" customFormat="1" ht="63" x14ac:dyDescent="0.25">
      <c r="A154" s="41">
        <f t="shared" si="13"/>
        <v>142</v>
      </c>
      <c r="B154" s="41">
        <f t="shared" si="15"/>
        <v>42</v>
      </c>
      <c r="C154" s="62">
        <v>1507</v>
      </c>
      <c r="D154" s="131" t="s">
        <v>1593</v>
      </c>
      <c r="E154" s="129" t="s">
        <v>1549</v>
      </c>
      <c r="F154" s="129" t="s">
        <v>1591</v>
      </c>
      <c r="G154" s="41" t="s">
        <v>55</v>
      </c>
      <c r="H154" s="63">
        <v>498.80799999999999</v>
      </c>
      <c r="I154" s="63">
        <v>200</v>
      </c>
      <c r="J154" s="63">
        <v>0</v>
      </c>
      <c r="K154" s="63">
        <v>198.80799999999999</v>
      </c>
      <c r="L154" s="63">
        <v>0</v>
      </c>
      <c r="M154" s="63">
        <v>0</v>
      </c>
      <c r="N154" s="63">
        <v>50</v>
      </c>
      <c r="O154" s="63">
        <v>50</v>
      </c>
    </row>
    <row r="155" spans="1:15" s="64" customFormat="1" ht="56.25" x14ac:dyDescent="0.25">
      <c r="A155" s="41">
        <f t="shared" si="13"/>
        <v>143</v>
      </c>
      <c r="B155" s="41">
        <f t="shared" si="15"/>
        <v>43</v>
      </c>
      <c r="C155" s="62">
        <v>1951</v>
      </c>
      <c r="D155" s="131" t="s">
        <v>1594</v>
      </c>
      <c r="E155" s="129" t="s">
        <v>1549</v>
      </c>
      <c r="F155" s="129" t="s">
        <v>1595</v>
      </c>
      <c r="G155" s="41" t="s">
        <v>55</v>
      </c>
      <c r="H155" s="63">
        <v>499.85599999999999</v>
      </c>
      <c r="I155" s="63">
        <v>200</v>
      </c>
      <c r="J155" s="63">
        <v>0</v>
      </c>
      <c r="K155" s="63">
        <v>199.85599999999999</v>
      </c>
      <c r="L155" s="63">
        <v>0</v>
      </c>
      <c r="M155" s="63">
        <v>100</v>
      </c>
      <c r="N155" s="63">
        <v>0</v>
      </c>
      <c r="O155" s="63">
        <v>0</v>
      </c>
    </row>
    <row r="156" spans="1:15" s="64" customFormat="1" ht="37.5" x14ac:dyDescent="0.25">
      <c r="A156" s="41">
        <f t="shared" si="13"/>
        <v>144</v>
      </c>
      <c r="B156" s="41">
        <f t="shared" si="15"/>
        <v>44</v>
      </c>
      <c r="C156" s="62">
        <v>2001</v>
      </c>
      <c r="D156" s="131" t="s">
        <v>1596</v>
      </c>
      <c r="E156" s="129" t="s">
        <v>1549</v>
      </c>
      <c r="F156" s="129" t="s">
        <v>46</v>
      </c>
      <c r="G156" s="41" t="s">
        <v>55</v>
      </c>
      <c r="H156" s="63">
        <v>150.88999999999999</v>
      </c>
      <c r="I156" s="63">
        <v>75.444999999999993</v>
      </c>
      <c r="J156" s="63">
        <v>0</v>
      </c>
      <c r="K156" s="63">
        <v>45.116</v>
      </c>
      <c r="L156" s="63">
        <v>0</v>
      </c>
      <c r="M156" s="63">
        <v>26.155000000000001</v>
      </c>
      <c r="N156" s="63">
        <v>0</v>
      </c>
      <c r="O156" s="63">
        <v>4.1740000000000004</v>
      </c>
    </row>
    <row r="157" spans="1:15" s="64" customFormat="1" ht="81.75" customHeight="1" x14ac:dyDescent="0.25">
      <c r="A157" s="41">
        <f t="shared" si="13"/>
        <v>145</v>
      </c>
      <c r="B157" s="41">
        <f t="shared" si="15"/>
        <v>45</v>
      </c>
      <c r="C157" s="62">
        <v>2007</v>
      </c>
      <c r="D157" s="131" t="s">
        <v>2321</v>
      </c>
      <c r="E157" s="129" t="s">
        <v>1549</v>
      </c>
      <c r="F157" s="129" t="s">
        <v>2094</v>
      </c>
      <c r="G157" s="41" t="s">
        <v>55</v>
      </c>
      <c r="H157" s="63">
        <v>498.40899999999999</v>
      </c>
      <c r="I157" s="63">
        <v>200</v>
      </c>
      <c r="J157" s="63">
        <v>0</v>
      </c>
      <c r="K157" s="63">
        <v>197.995</v>
      </c>
      <c r="L157" s="63">
        <v>0</v>
      </c>
      <c r="M157" s="63">
        <v>70</v>
      </c>
      <c r="N157" s="63">
        <v>0</v>
      </c>
      <c r="O157" s="63">
        <v>30.414000000000001</v>
      </c>
    </row>
    <row r="158" spans="1:15" s="64" customFormat="1" ht="37.5" x14ac:dyDescent="0.25">
      <c r="A158" s="41">
        <f t="shared" si="13"/>
        <v>146</v>
      </c>
      <c r="B158" s="41">
        <f t="shared" si="15"/>
        <v>46</v>
      </c>
      <c r="C158" s="62">
        <v>2025</v>
      </c>
      <c r="D158" s="131" t="s">
        <v>2322</v>
      </c>
      <c r="E158" s="129" t="s">
        <v>1549</v>
      </c>
      <c r="F158" s="129" t="s">
        <v>46</v>
      </c>
      <c r="G158" s="41" t="s">
        <v>55</v>
      </c>
      <c r="H158" s="63">
        <v>124.37</v>
      </c>
      <c r="I158" s="63">
        <v>62.185000000000002</v>
      </c>
      <c r="J158" s="63">
        <v>0</v>
      </c>
      <c r="K158" s="63">
        <v>37.061999999999998</v>
      </c>
      <c r="L158" s="63">
        <v>0</v>
      </c>
      <c r="M158" s="63">
        <v>25.123000000000001</v>
      </c>
      <c r="N158" s="63">
        <v>0</v>
      </c>
      <c r="O158" s="63">
        <v>0</v>
      </c>
    </row>
    <row r="159" spans="1:15" s="64" customFormat="1" ht="56.25" x14ac:dyDescent="0.25">
      <c r="A159" s="41">
        <f t="shared" si="13"/>
        <v>147</v>
      </c>
      <c r="B159" s="41">
        <f t="shared" si="15"/>
        <v>47</v>
      </c>
      <c r="C159" s="62">
        <v>2135</v>
      </c>
      <c r="D159" s="131" t="s">
        <v>1597</v>
      </c>
      <c r="E159" s="129" t="s">
        <v>1549</v>
      </c>
      <c r="F159" s="129" t="s">
        <v>1595</v>
      </c>
      <c r="G159" s="41" t="s">
        <v>55</v>
      </c>
      <c r="H159" s="63">
        <v>299.77600000000001</v>
      </c>
      <c r="I159" s="63">
        <v>148</v>
      </c>
      <c r="J159" s="63">
        <v>0</v>
      </c>
      <c r="K159" s="63">
        <v>91.775000000000006</v>
      </c>
      <c r="L159" s="63">
        <v>0</v>
      </c>
      <c r="M159" s="63">
        <v>32.286999999999999</v>
      </c>
      <c r="N159" s="63">
        <v>0</v>
      </c>
      <c r="O159" s="63">
        <v>27.713999999999999</v>
      </c>
    </row>
    <row r="160" spans="1:15" s="64" customFormat="1" ht="63.75" customHeight="1" x14ac:dyDescent="0.25">
      <c r="A160" s="41">
        <f t="shared" si="13"/>
        <v>148</v>
      </c>
      <c r="B160" s="41">
        <f t="shared" si="15"/>
        <v>48</v>
      </c>
      <c r="C160" s="62">
        <v>2408</v>
      </c>
      <c r="D160" s="131" t="s">
        <v>1598</v>
      </c>
      <c r="E160" s="129" t="s">
        <v>1549</v>
      </c>
      <c r="F160" s="129" t="s">
        <v>2094</v>
      </c>
      <c r="G160" s="41" t="s">
        <v>55</v>
      </c>
      <c r="H160" s="63">
        <v>496.214</v>
      </c>
      <c r="I160" s="63">
        <v>200</v>
      </c>
      <c r="J160" s="63">
        <v>0</v>
      </c>
      <c r="K160" s="63">
        <v>196.214</v>
      </c>
      <c r="L160" s="63">
        <v>0</v>
      </c>
      <c r="M160" s="63">
        <v>100</v>
      </c>
      <c r="N160" s="63">
        <v>0</v>
      </c>
      <c r="O160" s="63">
        <v>0</v>
      </c>
    </row>
    <row r="161" spans="1:15" s="64" customFormat="1" ht="38.25" customHeight="1" x14ac:dyDescent="0.25">
      <c r="A161" s="41">
        <f t="shared" si="13"/>
        <v>149</v>
      </c>
      <c r="B161" s="41">
        <f t="shared" si="15"/>
        <v>49</v>
      </c>
      <c r="C161" s="62">
        <v>2532</v>
      </c>
      <c r="D161" s="131" t="s">
        <v>1599</v>
      </c>
      <c r="E161" s="129" t="s">
        <v>1549</v>
      </c>
      <c r="F161" s="129" t="s">
        <v>46</v>
      </c>
      <c r="G161" s="41" t="s">
        <v>55</v>
      </c>
      <c r="H161" s="63">
        <v>199.91399999999999</v>
      </c>
      <c r="I161" s="63">
        <v>99.956999999999994</v>
      </c>
      <c r="J161" s="63">
        <v>0</v>
      </c>
      <c r="K161" s="63">
        <v>59.774000000000001</v>
      </c>
      <c r="L161" s="63">
        <v>0</v>
      </c>
      <c r="M161" s="63">
        <v>20.143000000000001</v>
      </c>
      <c r="N161" s="63">
        <v>0</v>
      </c>
      <c r="O161" s="63">
        <v>20.04</v>
      </c>
    </row>
    <row r="162" spans="1:15" s="64" customFormat="1" ht="37.5" x14ac:dyDescent="0.25">
      <c r="A162" s="41">
        <f t="shared" si="13"/>
        <v>150</v>
      </c>
      <c r="B162" s="41">
        <f t="shared" si="15"/>
        <v>50</v>
      </c>
      <c r="C162" s="62">
        <v>2567</v>
      </c>
      <c r="D162" s="131" t="s">
        <v>1600</v>
      </c>
      <c r="E162" s="129" t="s">
        <v>1549</v>
      </c>
      <c r="F162" s="129" t="s">
        <v>46</v>
      </c>
      <c r="G162" s="41" t="s">
        <v>55</v>
      </c>
      <c r="H162" s="63">
        <v>299.74900000000002</v>
      </c>
      <c r="I162" s="63">
        <v>149.874</v>
      </c>
      <c r="J162" s="63">
        <v>0</v>
      </c>
      <c r="K162" s="63">
        <v>89.626000000000005</v>
      </c>
      <c r="L162" s="63">
        <v>0</v>
      </c>
      <c r="M162" s="63">
        <v>60.249000000000002</v>
      </c>
      <c r="N162" s="63">
        <v>0</v>
      </c>
      <c r="O162" s="63">
        <v>0</v>
      </c>
    </row>
    <row r="163" spans="1:15" s="64" customFormat="1" ht="49.5" customHeight="1" x14ac:dyDescent="0.25">
      <c r="A163" s="41">
        <f t="shared" si="13"/>
        <v>151</v>
      </c>
      <c r="B163" s="41">
        <f t="shared" si="15"/>
        <v>51</v>
      </c>
      <c r="C163" s="62">
        <v>2645</v>
      </c>
      <c r="D163" s="131" t="s">
        <v>1601</v>
      </c>
      <c r="E163" s="129" t="s">
        <v>1549</v>
      </c>
      <c r="F163" s="129" t="s">
        <v>2094</v>
      </c>
      <c r="G163" s="41" t="s">
        <v>55</v>
      </c>
      <c r="H163" s="63">
        <v>495.76</v>
      </c>
      <c r="I163" s="63">
        <v>200</v>
      </c>
      <c r="J163" s="63">
        <v>0</v>
      </c>
      <c r="K163" s="63">
        <v>195.76</v>
      </c>
      <c r="L163" s="63">
        <v>0</v>
      </c>
      <c r="M163" s="63">
        <v>100</v>
      </c>
      <c r="N163" s="63">
        <v>0</v>
      </c>
      <c r="O163" s="63">
        <v>0</v>
      </c>
    </row>
    <row r="164" spans="1:15" s="64" customFormat="1" ht="60" customHeight="1" x14ac:dyDescent="0.25">
      <c r="A164" s="41">
        <f t="shared" si="13"/>
        <v>152</v>
      </c>
      <c r="B164" s="41">
        <f t="shared" si="15"/>
        <v>52</v>
      </c>
      <c r="C164" s="62">
        <v>2715</v>
      </c>
      <c r="D164" s="131" t="s">
        <v>1602</v>
      </c>
      <c r="E164" s="129" t="s">
        <v>1549</v>
      </c>
      <c r="F164" s="129" t="s">
        <v>2094</v>
      </c>
      <c r="G164" s="41" t="s">
        <v>55</v>
      </c>
      <c r="H164" s="63">
        <v>490.69600000000003</v>
      </c>
      <c r="I164" s="63">
        <v>200</v>
      </c>
      <c r="J164" s="63">
        <v>0</v>
      </c>
      <c r="K164" s="63">
        <v>190.696</v>
      </c>
      <c r="L164" s="63">
        <v>0</v>
      </c>
      <c r="M164" s="63">
        <v>100</v>
      </c>
      <c r="N164" s="63">
        <v>0</v>
      </c>
      <c r="O164" s="63">
        <v>0</v>
      </c>
    </row>
    <row r="165" spans="1:15" s="61" customFormat="1" ht="37.5" x14ac:dyDescent="0.25">
      <c r="A165" s="41">
        <f t="shared" si="13"/>
        <v>153</v>
      </c>
      <c r="B165" s="41">
        <f t="shared" si="15"/>
        <v>53</v>
      </c>
      <c r="C165" s="41">
        <v>2454</v>
      </c>
      <c r="D165" s="42" t="s">
        <v>2029</v>
      </c>
      <c r="E165" s="129" t="s">
        <v>2030</v>
      </c>
      <c r="F165" s="129" t="s">
        <v>2031</v>
      </c>
      <c r="G165" s="41" t="s">
        <v>55</v>
      </c>
      <c r="H165" s="43">
        <v>291.36799999999999</v>
      </c>
      <c r="I165" s="43">
        <v>145.35</v>
      </c>
      <c r="J165" s="43">
        <v>0</v>
      </c>
      <c r="K165" s="43">
        <v>86.018000000000001</v>
      </c>
      <c r="L165" s="43">
        <v>0</v>
      </c>
      <c r="M165" s="43">
        <v>60</v>
      </c>
      <c r="N165" s="43">
        <v>0</v>
      </c>
      <c r="O165" s="43">
        <v>0</v>
      </c>
    </row>
    <row r="166" spans="1:15" s="96" customFormat="1" ht="20.25" x14ac:dyDescent="0.3">
      <c r="A166" s="93"/>
      <c r="B166" s="92">
        <v>4</v>
      </c>
      <c r="C166" s="92"/>
      <c r="D166" s="86" t="s">
        <v>12</v>
      </c>
      <c r="E166" s="94"/>
      <c r="F166" s="94"/>
      <c r="G166" s="95"/>
      <c r="H166" s="89">
        <f>SUM(H167:H170)</f>
        <v>1362.943</v>
      </c>
      <c r="I166" s="89">
        <f t="shared" ref="I166:O166" si="16">SUM(I167:I170)</f>
        <v>586.04300000000001</v>
      </c>
      <c r="J166" s="89">
        <f t="shared" si="16"/>
        <v>0</v>
      </c>
      <c r="K166" s="89">
        <f t="shared" si="16"/>
        <v>526.21800000000007</v>
      </c>
      <c r="L166" s="89">
        <f t="shared" si="16"/>
        <v>0</v>
      </c>
      <c r="M166" s="89">
        <f t="shared" si="16"/>
        <v>169.71299999999999</v>
      </c>
      <c r="N166" s="89">
        <f t="shared" si="16"/>
        <v>80.185000000000002</v>
      </c>
      <c r="O166" s="89">
        <f t="shared" si="16"/>
        <v>0.78400000000000003</v>
      </c>
    </row>
    <row r="167" spans="1:15" s="40" customFormat="1" ht="37.5" x14ac:dyDescent="0.25">
      <c r="A167" s="41">
        <f>A165+1</f>
        <v>154</v>
      </c>
      <c r="B167" s="41">
        <v>1</v>
      </c>
      <c r="C167" s="41">
        <v>844</v>
      </c>
      <c r="D167" s="42" t="s">
        <v>318</v>
      </c>
      <c r="E167" s="129" t="s">
        <v>43</v>
      </c>
      <c r="F167" s="129" t="s">
        <v>56</v>
      </c>
      <c r="G167" s="41" t="s">
        <v>319</v>
      </c>
      <c r="H167" s="43">
        <v>72.5</v>
      </c>
      <c r="I167" s="43">
        <v>36.25</v>
      </c>
      <c r="J167" s="43">
        <v>0</v>
      </c>
      <c r="K167" s="43">
        <v>22.25</v>
      </c>
      <c r="L167" s="43">
        <v>0</v>
      </c>
      <c r="M167" s="43">
        <v>14</v>
      </c>
      <c r="N167" s="43">
        <v>0</v>
      </c>
      <c r="O167" s="43">
        <v>0</v>
      </c>
    </row>
    <row r="168" spans="1:15" s="52" customFormat="1" ht="56.25" x14ac:dyDescent="0.25">
      <c r="A168" s="41">
        <f t="shared" ref="A168:B170" si="17">A167+1</f>
        <v>155</v>
      </c>
      <c r="B168" s="41">
        <f t="shared" si="17"/>
        <v>2</v>
      </c>
      <c r="C168" s="41">
        <v>1188</v>
      </c>
      <c r="D168" s="42" t="s">
        <v>864</v>
      </c>
      <c r="E168" s="129" t="s">
        <v>836</v>
      </c>
      <c r="F168" s="129" t="s">
        <v>56</v>
      </c>
      <c r="G168" s="41" t="s">
        <v>319</v>
      </c>
      <c r="H168" s="43">
        <v>491.91500000000002</v>
      </c>
      <c r="I168" s="43">
        <v>200</v>
      </c>
      <c r="J168" s="43">
        <v>0</v>
      </c>
      <c r="K168" s="43">
        <v>200.9</v>
      </c>
      <c r="L168" s="43">
        <v>0</v>
      </c>
      <c r="M168" s="43">
        <v>45.192</v>
      </c>
      <c r="N168" s="43">
        <v>45.823</v>
      </c>
      <c r="O168" s="43">
        <v>0</v>
      </c>
    </row>
    <row r="169" spans="1:15" s="40" customFormat="1" ht="42" customHeight="1" x14ac:dyDescent="0.25">
      <c r="A169" s="41">
        <f t="shared" si="17"/>
        <v>156</v>
      </c>
      <c r="B169" s="41">
        <f t="shared" si="17"/>
        <v>3</v>
      </c>
      <c r="C169" s="41">
        <v>1315</v>
      </c>
      <c r="D169" s="42" t="s">
        <v>2373</v>
      </c>
      <c r="E169" s="129" t="s">
        <v>1231</v>
      </c>
      <c r="F169" s="129" t="s">
        <v>56</v>
      </c>
      <c r="G169" s="41" t="s">
        <v>319</v>
      </c>
      <c r="H169" s="43">
        <v>498.94200000000001</v>
      </c>
      <c r="I169" s="43">
        <v>200</v>
      </c>
      <c r="J169" s="43">
        <v>0</v>
      </c>
      <c r="K169" s="43">
        <v>208.69800000000001</v>
      </c>
      <c r="L169" s="43">
        <v>0</v>
      </c>
      <c r="M169" s="43">
        <v>55.881999999999998</v>
      </c>
      <c r="N169" s="43">
        <v>34.362000000000002</v>
      </c>
      <c r="O169" s="43">
        <v>0</v>
      </c>
    </row>
    <row r="170" spans="1:15" s="61" customFormat="1" ht="39" customHeight="1" x14ac:dyDescent="0.25">
      <c r="A170" s="41">
        <f t="shared" si="17"/>
        <v>157</v>
      </c>
      <c r="B170" s="41">
        <f t="shared" si="17"/>
        <v>4</v>
      </c>
      <c r="C170" s="41">
        <v>1375</v>
      </c>
      <c r="D170" s="42" t="s">
        <v>2032</v>
      </c>
      <c r="E170" s="129" t="s">
        <v>2030</v>
      </c>
      <c r="F170" s="129" t="s">
        <v>56</v>
      </c>
      <c r="G170" s="41" t="s">
        <v>319</v>
      </c>
      <c r="H170" s="43">
        <v>299.58600000000001</v>
      </c>
      <c r="I170" s="43">
        <v>149.79300000000001</v>
      </c>
      <c r="J170" s="43">
        <v>0</v>
      </c>
      <c r="K170" s="43">
        <v>94.37</v>
      </c>
      <c r="L170" s="43">
        <v>0</v>
      </c>
      <c r="M170" s="43">
        <v>54.639000000000003</v>
      </c>
      <c r="N170" s="43">
        <v>0</v>
      </c>
      <c r="O170" s="43">
        <v>0.78400000000000003</v>
      </c>
    </row>
    <row r="171" spans="1:15" s="96" customFormat="1" ht="20.25" x14ac:dyDescent="0.3">
      <c r="A171" s="97"/>
      <c r="B171" s="92">
        <v>3</v>
      </c>
      <c r="C171" s="92"/>
      <c r="D171" s="86" t="s">
        <v>11</v>
      </c>
      <c r="E171" s="94"/>
      <c r="F171" s="94"/>
      <c r="G171" s="95"/>
      <c r="H171" s="89">
        <f t="shared" ref="H171:O171" si="18">SUM(H172:H174)</f>
        <v>1289.3689999999999</v>
      </c>
      <c r="I171" s="89">
        <f t="shared" si="18"/>
        <v>566.28399999999999</v>
      </c>
      <c r="J171" s="89">
        <f t="shared" si="18"/>
        <v>0</v>
      </c>
      <c r="K171" s="89">
        <f t="shared" si="18"/>
        <v>393.16999999999996</v>
      </c>
      <c r="L171" s="89">
        <f t="shared" si="18"/>
        <v>0</v>
      </c>
      <c r="M171" s="89">
        <f t="shared" si="18"/>
        <v>61.168999999999997</v>
      </c>
      <c r="N171" s="89">
        <f t="shared" si="18"/>
        <v>124.66400000000002</v>
      </c>
      <c r="O171" s="89">
        <f t="shared" si="18"/>
        <v>144.08199999999999</v>
      </c>
    </row>
    <row r="172" spans="1:15" s="52" customFormat="1" ht="60" customHeight="1" x14ac:dyDescent="0.25">
      <c r="A172" s="41">
        <f>A170+1</f>
        <v>158</v>
      </c>
      <c r="B172" s="41">
        <v>1</v>
      </c>
      <c r="C172" s="41">
        <v>940</v>
      </c>
      <c r="D172" s="42" t="s">
        <v>868</v>
      </c>
      <c r="E172" s="129" t="s">
        <v>836</v>
      </c>
      <c r="F172" s="129" t="s">
        <v>869</v>
      </c>
      <c r="G172" s="41" t="s">
        <v>870</v>
      </c>
      <c r="H172" s="43">
        <v>456.87299999999999</v>
      </c>
      <c r="I172" s="43">
        <v>200</v>
      </c>
      <c r="J172" s="43">
        <v>0</v>
      </c>
      <c r="K172" s="43">
        <v>178.74299999999999</v>
      </c>
      <c r="L172" s="43">
        <v>0</v>
      </c>
      <c r="M172" s="43">
        <v>24.13</v>
      </c>
      <c r="N172" s="43">
        <v>15</v>
      </c>
      <c r="O172" s="43">
        <v>39</v>
      </c>
    </row>
    <row r="173" spans="1:15" s="40" customFormat="1" ht="42" customHeight="1" x14ac:dyDescent="0.25">
      <c r="A173" s="41">
        <f>A172+1</f>
        <v>159</v>
      </c>
      <c r="B173" s="41">
        <f>B172+1</f>
        <v>2</v>
      </c>
      <c r="C173" s="41">
        <v>955</v>
      </c>
      <c r="D173" s="42" t="s">
        <v>2374</v>
      </c>
      <c r="E173" s="129" t="s">
        <v>1549</v>
      </c>
      <c r="F173" s="129" t="s">
        <v>1556</v>
      </c>
      <c r="G173" s="41" t="s">
        <v>870</v>
      </c>
      <c r="H173" s="43">
        <v>499.92700000000002</v>
      </c>
      <c r="I173" s="43">
        <v>200</v>
      </c>
      <c r="J173" s="43">
        <v>0</v>
      </c>
      <c r="K173" s="43">
        <v>214.42699999999999</v>
      </c>
      <c r="L173" s="43">
        <v>0</v>
      </c>
      <c r="M173" s="43">
        <v>37.039000000000001</v>
      </c>
      <c r="N173" s="43">
        <v>12.234</v>
      </c>
      <c r="O173" s="43">
        <v>36.226999999999997</v>
      </c>
    </row>
    <row r="174" spans="1:15" s="64" customFormat="1" ht="63" x14ac:dyDescent="0.25">
      <c r="A174" s="41">
        <f>A173+1</f>
        <v>160</v>
      </c>
      <c r="B174" s="41">
        <f>B173+1</f>
        <v>3</v>
      </c>
      <c r="C174" s="62">
        <v>2471</v>
      </c>
      <c r="D174" s="131" t="s">
        <v>1603</v>
      </c>
      <c r="E174" s="129" t="s">
        <v>1549</v>
      </c>
      <c r="F174" s="129" t="s">
        <v>1604</v>
      </c>
      <c r="G174" s="41" t="s">
        <v>870</v>
      </c>
      <c r="H174" s="63">
        <v>332.56900000000002</v>
      </c>
      <c r="I174" s="63">
        <v>166.28399999999999</v>
      </c>
      <c r="J174" s="63">
        <v>0</v>
      </c>
      <c r="K174" s="63">
        <v>0</v>
      </c>
      <c r="L174" s="63">
        <v>0</v>
      </c>
      <c r="M174" s="63">
        <v>0</v>
      </c>
      <c r="N174" s="63">
        <v>97.43</v>
      </c>
      <c r="O174" s="63">
        <v>68.855000000000004</v>
      </c>
    </row>
    <row r="175" spans="1:15" s="96" customFormat="1" ht="20.25" x14ac:dyDescent="0.3">
      <c r="A175" s="93"/>
      <c r="B175" s="92">
        <v>10</v>
      </c>
      <c r="C175" s="92"/>
      <c r="D175" s="86" t="s">
        <v>7</v>
      </c>
      <c r="E175" s="94"/>
      <c r="F175" s="110"/>
      <c r="G175" s="95"/>
      <c r="H175" s="98">
        <f t="shared" ref="H175:O175" si="19">SUM(H176:H185)</f>
        <v>2883.7249999999999</v>
      </c>
      <c r="I175" s="98">
        <f t="shared" si="19"/>
        <v>1174.434</v>
      </c>
      <c r="J175" s="98">
        <f t="shared" si="19"/>
        <v>0</v>
      </c>
      <c r="K175" s="98">
        <f t="shared" si="19"/>
        <v>1081.8440000000001</v>
      </c>
      <c r="L175" s="98">
        <f t="shared" si="19"/>
        <v>0</v>
      </c>
      <c r="M175" s="98">
        <f t="shared" si="19"/>
        <v>130.613</v>
      </c>
      <c r="N175" s="98">
        <f t="shared" si="19"/>
        <v>379.65</v>
      </c>
      <c r="O175" s="98">
        <f t="shared" si="19"/>
        <v>117.184</v>
      </c>
    </row>
    <row r="176" spans="1:15" s="40" customFormat="1" ht="63" x14ac:dyDescent="0.25">
      <c r="A176" s="41">
        <f>A174+1</f>
        <v>161</v>
      </c>
      <c r="B176" s="41">
        <v>1</v>
      </c>
      <c r="C176" s="41">
        <v>22</v>
      </c>
      <c r="D176" s="42" t="s">
        <v>323</v>
      </c>
      <c r="E176" s="129" t="s">
        <v>43</v>
      </c>
      <c r="F176" s="129" t="s">
        <v>324</v>
      </c>
      <c r="G176" s="41" t="s">
        <v>322</v>
      </c>
      <c r="H176" s="43">
        <v>207.535</v>
      </c>
      <c r="I176" s="43">
        <v>98</v>
      </c>
      <c r="J176" s="43">
        <v>0</v>
      </c>
      <c r="K176" s="43">
        <v>0</v>
      </c>
      <c r="L176" s="43">
        <v>0</v>
      </c>
      <c r="M176" s="43">
        <v>20.613</v>
      </c>
      <c r="N176" s="43">
        <v>60</v>
      </c>
      <c r="O176" s="43">
        <v>28.922000000000001</v>
      </c>
    </row>
    <row r="177" spans="1:15" s="40" customFormat="1" ht="47.25" x14ac:dyDescent="0.25">
      <c r="A177" s="41">
        <f>A176+1</f>
        <v>162</v>
      </c>
      <c r="B177" s="41">
        <f>B176+1</f>
        <v>2</v>
      </c>
      <c r="C177" s="41">
        <v>1717</v>
      </c>
      <c r="D177" s="42" t="s">
        <v>320</v>
      </c>
      <c r="E177" s="129" t="s">
        <v>43</v>
      </c>
      <c r="F177" s="129" t="s">
        <v>321</v>
      </c>
      <c r="G177" s="41" t="s">
        <v>322</v>
      </c>
      <c r="H177" s="43">
        <v>105</v>
      </c>
      <c r="I177" s="43">
        <v>42</v>
      </c>
      <c r="J177" s="43">
        <v>0</v>
      </c>
      <c r="K177" s="43">
        <v>40.950000000000003</v>
      </c>
      <c r="L177" s="43">
        <v>0</v>
      </c>
      <c r="M177" s="43">
        <v>0</v>
      </c>
      <c r="N177" s="43">
        <v>22.05</v>
      </c>
      <c r="O177" s="43">
        <v>0</v>
      </c>
    </row>
    <row r="178" spans="1:15" s="40" customFormat="1" ht="63" x14ac:dyDescent="0.25">
      <c r="A178" s="41">
        <f>A177+1</f>
        <v>163</v>
      </c>
      <c r="B178" s="41">
        <f>B177+1</f>
        <v>3</v>
      </c>
      <c r="C178" s="41">
        <v>2150</v>
      </c>
      <c r="D178" s="42" t="s">
        <v>325</v>
      </c>
      <c r="E178" s="129" t="s">
        <v>43</v>
      </c>
      <c r="F178" s="129" t="s">
        <v>57</v>
      </c>
      <c r="G178" s="41" t="s">
        <v>322</v>
      </c>
      <c r="H178" s="43">
        <v>247.41499999999999</v>
      </c>
      <c r="I178" s="43">
        <v>97</v>
      </c>
      <c r="J178" s="43">
        <v>0</v>
      </c>
      <c r="K178" s="43">
        <v>100.85599999999999</v>
      </c>
      <c r="L178" s="43">
        <v>0</v>
      </c>
      <c r="M178" s="43">
        <v>0</v>
      </c>
      <c r="N178" s="43">
        <v>43.6</v>
      </c>
      <c r="O178" s="43">
        <v>5.9589999999999996</v>
      </c>
    </row>
    <row r="179" spans="1:15" s="40" customFormat="1" ht="67.5" customHeight="1" x14ac:dyDescent="0.25">
      <c r="A179" s="41">
        <f t="shared" ref="A179:A185" si="20">A178+1</f>
        <v>164</v>
      </c>
      <c r="B179" s="41">
        <f t="shared" ref="B179:B185" si="21">B178+1</f>
        <v>4</v>
      </c>
      <c r="C179" s="41">
        <v>2527</v>
      </c>
      <c r="D179" s="42" t="s">
        <v>2096</v>
      </c>
      <c r="E179" s="129" t="s">
        <v>43</v>
      </c>
      <c r="F179" s="129" t="s">
        <v>57</v>
      </c>
      <c r="G179" s="41" t="s">
        <v>322</v>
      </c>
      <c r="H179" s="43">
        <v>299.339</v>
      </c>
      <c r="I179" s="43">
        <v>122.441</v>
      </c>
      <c r="J179" s="43">
        <v>0</v>
      </c>
      <c r="K179" s="43">
        <v>123</v>
      </c>
      <c r="L179" s="43">
        <v>0</v>
      </c>
      <c r="M179" s="43">
        <v>0</v>
      </c>
      <c r="N179" s="43">
        <v>27</v>
      </c>
      <c r="O179" s="43">
        <v>26.898</v>
      </c>
    </row>
    <row r="180" spans="1:15" s="52" customFormat="1" ht="63" x14ac:dyDescent="0.25">
      <c r="A180" s="41">
        <f t="shared" si="20"/>
        <v>165</v>
      </c>
      <c r="B180" s="41">
        <f t="shared" si="21"/>
        <v>5</v>
      </c>
      <c r="C180" s="41">
        <v>129</v>
      </c>
      <c r="D180" s="42" t="s">
        <v>865</v>
      </c>
      <c r="E180" s="129" t="s">
        <v>836</v>
      </c>
      <c r="F180" s="129" t="s">
        <v>57</v>
      </c>
      <c r="G180" s="41" t="s">
        <v>322</v>
      </c>
      <c r="H180" s="43">
        <v>299.738</v>
      </c>
      <c r="I180" s="43">
        <v>120.93300000000001</v>
      </c>
      <c r="J180" s="43">
        <v>0</v>
      </c>
      <c r="K180" s="43">
        <v>121</v>
      </c>
      <c r="L180" s="43">
        <v>0</v>
      </c>
      <c r="M180" s="43">
        <v>10</v>
      </c>
      <c r="N180" s="43">
        <v>19.3</v>
      </c>
      <c r="O180" s="43">
        <v>28.504999999999999</v>
      </c>
    </row>
    <row r="181" spans="1:15" s="52" customFormat="1" ht="66.75" customHeight="1" x14ac:dyDescent="0.25">
      <c r="A181" s="41">
        <f t="shared" si="20"/>
        <v>166</v>
      </c>
      <c r="B181" s="41">
        <f t="shared" si="21"/>
        <v>6</v>
      </c>
      <c r="C181" s="41">
        <v>814</v>
      </c>
      <c r="D181" s="42" t="s">
        <v>867</v>
      </c>
      <c r="E181" s="129" t="s">
        <v>836</v>
      </c>
      <c r="F181" s="129" t="s">
        <v>57</v>
      </c>
      <c r="G181" s="41" t="s">
        <v>322</v>
      </c>
      <c r="H181" s="43">
        <v>299.22000000000003</v>
      </c>
      <c r="I181" s="43">
        <v>122.66</v>
      </c>
      <c r="J181" s="43">
        <v>0</v>
      </c>
      <c r="K181" s="43">
        <v>122.66</v>
      </c>
      <c r="L181" s="43">
        <v>0</v>
      </c>
      <c r="M181" s="43">
        <v>0</v>
      </c>
      <c r="N181" s="43">
        <v>27</v>
      </c>
      <c r="O181" s="43">
        <v>26.9</v>
      </c>
    </row>
    <row r="182" spans="1:15" s="52" customFormat="1" ht="56.25" customHeight="1" x14ac:dyDescent="0.25">
      <c r="A182" s="41">
        <f t="shared" si="20"/>
        <v>167</v>
      </c>
      <c r="B182" s="41">
        <f t="shared" si="21"/>
        <v>7</v>
      </c>
      <c r="C182" s="41">
        <v>2413</v>
      </c>
      <c r="D182" s="42" t="s">
        <v>866</v>
      </c>
      <c r="E182" s="129" t="s">
        <v>836</v>
      </c>
      <c r="F182" s="129" t="s">
        <v>321</v>
      </c>
      <c r="G182" s="41" t="s">
        <v>322</v>
      </c>
      <c r="H182" s="43">
        <v>56</v>
      </c>
      <c r="I182" s="43">
        <v>22.4</v>
      </c>
      <c r="J182" s="43">
        <v>0</v>
      </c>
      <c r="K182" s="43">
        <v>22.4</v>
      </c>
      <c r="L182" s="43">
        <v>0</v>
      </c>
      <c r="M182" s="43">
        <v>0</v>
      </c>
      <c r="N182" s="43">
        <v>11.2</v>
      </c>
      <c r="O182" s="43">
        <v>0</v>
      </c>
    </row>
    <row r="183" spans="1:15" s="40" customFormat="1" ht="81.75" customHeight="1" x14ac:dyDescent="0.25">
      <c r="A183" s="41">
        <f t="shared" si="20"/>
        <v>168</v>
      </c>
      <c r="B183" s="41">
        <f t="shared" si="21"/>
        <v>8</v>
      </c>
      <c r="C183" s="41">
        <v>692</v>
      </c>
      <c r="D183" s="42" t="s">
        <v>2375</v>
      </c>
      <c r="E183" s="129" t="s">
        <v>1065</v>
      </c>
      <c r="F183" s="129" t="s">
        <v>2421</v>
      </c>
      <c r="G183" s="41" t="s">
        <v>322</v>
      </c>
      <c r="H183" s="43">
        <v>370</v>
      </c>
      <c r="I183" s="43">
        <v>157</v>
      </c>
      <c r="J183" s="43">
        <v>0</v>
      </c>
      <c r="K183" s="43">
        <v>157.5</v>
      </c>
      <c r="L183" s="43">
        <v>0</v>
      </c>
      <c r="M183" s="43">
        <v>0</v>
      </c>
      <c r="N183" s="43">
        <v>55.5</v>
      </c>
      <c r="O183" s="43">
        <v>0</v>
      </c>
    </row>
    <row r="184" spans="1:15" s="52" customFormat="1" ht="41.25" customHeight="1" x14ac:dyDescent="0.25">
      <c r="A184" s="41">
        <f t="shared" si="20"/>
        <v>169</v>
      </c>
      <c r="B184" s="41">
        <f t="shared" si="21"/>
        <v>9</v>
      </c>
      <c r="C184" s="62">
        <v>2303</v>
      </c>
      <c r="D184" s="42" t="s">
        <v>1082</v>
      </c>
      <c r="E184" s="129" t="s">
        <v>1065</v>
      </c>
      <c r="F184" s="129" t="s">
        <v>1083</v>
      </c>
      <c r="G184" s="41" t="s">
        <v>322</v>
      </c>
      <c r="H184" s="63">
        <v>499.99900000000002</v>
      </c>
      <c r="I184" s="63">
        <v>200</v>
      </c>
      <c r="J184" s="63">
        <v>0</v>
      </c>
      <c r="K184" s="63">
        <v>199.999</v>
      </c>
      <c r="L184" s="63">
        <v>0</v>
      </c>
      <c r="M184" s="63">
        <v>100</v>
      </c>
      <c r="N184" s="63">
        <v>0</v>
      </c>
      <c r="O184" s="63">
        <v>0</v>
      </c>
    </row>
    <row r="185" spans="1:15" s="64" customFormat="1" ht="63" customHeight="1" x14ac:dyDescent="0.25">
      <c r="A185" s="41">
        <f t="shared" si="20"/>
        <v>170</v>
      </c>
      <c r="B185" s="41">
        <f t="shared" si="21"/>
        <v>10</v>
      </c>
      <c r="C185" s="62">
        <v>1952</v>
      </c>
      <c r="D185" s="131" t="s">
        <v>1605</v>
      </c>
      <c r="E185" s="129" t="s">
        <v>1549</v>
      </c>
      <c r="F185" s="129" t="s">
        <v>57</v>
      </c>
      <c r="G185" s="41" t="s">
        <v>322</v>
      </c>
      <c r="H185" s="63">
        <v>499.47899999999998</v>
      </c>
      <c r="I185" s="63">
        <v>192</v>
      </c>
      <c r="J185" s="63">
        <v>0</v>
      </c>
      <c r="K185" s="63">
        <v>193.47900000000001</v>
      </c>
      <c r="L185" s="63">
        <v>0</v>
      </c>
      <c r="M185" s="63">
        <v>0</v>
      </c>
      <c r="N185" s="63">
        <v>114</v>
      </c>
      <c r="O185" s="63">
        <v>0</v>
      </c>
    </row>
    <row r="186" spans="1:15" s="96" customFormat="1" ht="20.25" x14ac:dyDescent="0.3">
      <c r="A186" s="93"/>
      <c r="B186" s="85">
        <v>1</v>
      </c>
      <c r="C186" s="85"/>
      <c r="D186" s="114" t="s">
        <v>2415</v>
      </c>
      <c r="E186" s="115"/>
      <c r="F186" s="115"/>
      <c r="G186" s="116"/>
      <c r="H186" s="98">
        <f>SUM(H187)</f>
        <v>314.30099999999999</v>
      </c>
      <c r="I186" s="98">
        <f t="shared" ref="I186:N186" si="22">SUM(I187)</f>
        <v>119.819</v>
      </c>
      <c r="J186" s="98">
        <f t="shared" si="22"/>
        <v>0</v>
      </c>
      <c r="K186" s="98">
        <f t="shared" si="22"/>
        <v>120</v>
      </c>
      <c r="L186" s="98">
        <f t="shared" si="22"/>
        <v>0</v>
      </c>
      <c r="M186" s="98">
        <f t="shared" si="22"/>
        <v>57</v>
      </c>
      <c r="N186" s="98">
        <f t="shared" si="22"/>
        <v>0</v>
      </c>
      <c r="O186" s="98">
        <f>SUM(O187)</f>
        <v>17.481999999999999</v>
      </c>
    </row>
    <row r="187" spans="1:15" s="40" customFormat="1" ht="49.5" customHeight="1" x14ac:dyDescent="0.25">
      <c r="A187" s="41">
        <f>A185+1</f>
        <v>171</v>
      </c>
      <c r="B187" s="41">
        <v>1</v>
      </c>
      <c r="C187" s="41">
        <v>260</v>
      </c>
      <c r="D187" s="42" t="s">
        <v>2416</v>
      </c>
      <c r="E187" s="129" t="s">
        <v>1231</v>
      </c>
      <c r="F187" s="129" t="s">
        <v>1247</v>
      </c>
      <c r="G187" s="41" t="s">
        <v>2415</v>
      </c>
      <c r="H187" s="43">
        <v>314.30099999999999</v>
      </c>
      <c r="I187" s="43">
        <v>119.819</v>
      </c>
      <c r="J187" s="43">
        <v>0</v>
      </c>
      <c r="K187" s="43">
        <v>120</v>
      </c>
      <c r="L187" s="43">
        <v>0</v>
      </c>
      <c r="M187" s="43">
        <v>57</v>
      </c>
      <c r="N187" s="43">
        <v>0</v>
      </c>
      <c r="O187" s="43">
        <v>17.481999999999999</v>
      </c>
    </row>
    <row r="188" spans="1:15" s="96" customFormat="1" ht="20.25" x14ac:dyDescent="0.3">
      <c r="A188" s="99"/>
      <c r="B188" s="117">
        <v>4</v>
      </c>
      <c r="C188" s="117"/>
      <c r="D188" s="118" t="s">
        <v>8</v>
      </c>
      <c r="E188" s="110"/>
      <c r="F188" s="110"/>
      <c r="G188" s="111"/>
      <c r="H188" s="98">
        <f t="shared" ref="H188:O188" si="23">SUM(H189:H192)</f>
        <v>1044.7239999999999</v>
      </c>
      <c r="I188" s="98">
        <f t="shared" si="23"/>
        <v>522.36099999999999</v>
      </c>
      <c r="J188" s="98">
        <f t="shared" si="23"/>
        <v>0</v>
      </c>
      <c r="K188" s="98">
        <f t="shared" si="23"/>
        <v>331.86300000000006</v>
      </c>
      <c r="L188" s="98">
        <f t="shared" si="23"/>
        <v>0</v>
      </c>
      <c r="M188" s="98">
        <f t="shared" si="23"/>
        <v>18</v>
      </c>
      <c r="N188" s="98">
        <f t="shared" si="23"/>
        <v>172.5</v>
      </c>
      <c r="O188" s="98">
        <f t="shared" si="23"/>
        <v>0</v>
      </c>
    </row>
    <row r="189" spans="1:15" s="40" customFormat="1" ht="62.25" customHeight="1" x14ac:dyDescent="0.25">
      <c r="A189" s="41">
        <f>A187+1</f>
        <v>172</v>
      </c>
      <c r="B189" s="41">
        <v>1</v>
      </c>
      <c r="C189" s="41">
        <v>908</v>
      </c>
      <c r="D189" s="42" t="s">
        <v>2422</v>
      </c>
      <c r="E189" s="129" t="s">
        <v>43</v>
      </c>
      <c r="F189" s="129" t="s">
        <v>58</v>
      </c>
      <c r="G189" s="41" t="s">
        <v>327</v>
      </c>
      <c r="H189" s="43">
        <v>258.36399999999998</v>
      </c>
      <c r="I189" s="43">
        <v>129.18100000000001</v>
      </c>
      <c r="J189" s="43">
        <v>0</v>
      </c>
      <c r="K189" s="43">
        <v>89.183000000000007</v>
      </c>
      <c r="L189" s="43">
        <v>0</v>
      </c>
      <c r="M189" s="43">
        <v>18</v>
      </c>
      <c r="N189" s="43">
        <v>22</v>
      </c>
      <c r="O189" s="43">
        <v>0</v>
      </c>
    </row>
    <row r="190" spans="1:15" s="40" customFormat="1" ht="56.25" x14ac:dyDescent="0.25">
      <c r="A190" s="41">
        <f>A189+1</f>
        <v>173</v>
      </c>
      <c r="B190" s="41">
        <f>B189+1</f>
        <v>2</v>
      </c>
      <c r="C190" s="41">
        <v>2682</v>
      </c>
      <c r="D190" s="42" t="s">
        <v>326</v>
      </c>
      <c r="E190" s="129" t="s">
        <v>43</v>
      </c>
      <c r="F190" s="129" t="s">
        <v>58</v>
      </c>
      <c r="G190" s="41" t="s">
        <v>327</v>
      </c>
      <c r="H190" s="43">
        <v>386.47800000000001</v>
      </c>
      <c r="I190" s="43">
        <v>193.239</v>
      </c>
      <c r="J190" s="43">
        <v>0</v>
      </c>
      <c r="K190" s="43">
        <v>119.239</v>
      </c>
      <c r="L190" s="43">
        <v>0</v>
      </c>
      <c r="M190" s="43">
        <v>0</v>
      </c>
      <c r="N190" s="43">
        <v>74</v>
      </c>
      <c r="O190" s="43">
        <v>0</v>
      </c>
    </row>
    <row r="191" spans="1:15" s="52" customFormat="1" ht="64.5" customHeight="1" x14ac:dyDescent="0.25">
      <c r="A191" s="41">
        <f>A190+1</f>
        <v>174</v>
      </c>
      <c r="B191" s="41">
        <f>B190+1</f>
        <v>3</v>
      </c>
      <c r="C191" s="41">
        <v>841</v>
      </c>
      <c r="D191" s="42" t="s">
        <v>872</v>
      </c>
      <c r="E191" s="129" t="s">
        <v>836</v>
      </c>
      <c r="F191" s="129" t="s">
        <v>58</v>
      </c>
      <c r="G191" s="41" t="s">
        <v>327</v>
      </c>
      <c r="H191" s="43">
        <v>299.88200000000001</v>
      </c>
      <c r="I191" s="43">
        <v>149.941</v>
      </c>
      <c r="J191" s="43">
        <v>0</v>
      </c>
      <c r="K191" s="43">
        <v>93.441000000000003</v>
      </c>
      <c r="L191" s="43">
        <v>0</v>
      </c>
      <c r="M191" s="43">
        <v>0</v>
      </c>
      <c r="N191" s="43">
        <v>56.5</v>
      </c>
      <c r="O191" s="43">
        <v>0</v>
      </c>
    </row>
    <row r="192" spans="1:15" s="52" customFormat="1" ht="54.75" customHeight="1" x14ac:dyDescent="0.25">
      <c r="A192" s="41">
        <f t="shared" ref="A192:B192" si="24">A191+1</f>
        <v>175</v>
      </c>
      <c r="B192" s="41">
        <f t="shared" si="24"/>
        <v>4</v>
      </c>
      <c r="C192" s="41">
        <v>911</v>
      </c>
      <c r="D192" s="42" t="s">
        <v>871</v>
      </c>
      <c r="E192" s="129" t="s">
        <v>836</v>
      </c>
      <c r="F192" s="129" t="s">
        <v>58</v>
      </c>
      <c r="G192" s="41" t="s">
        <v>327</v>
      </c>
      <c r="H192" s="43">
        <v>100</v>
      </c>
      <c r="I192" s="43">
        <v>50</v>
      </c>
      <c r="J192" s="43">
        <v>0</v>
      </c>
      <c r="K192" s="43">
        <v>30</v>
      </c>
      <c r="L192" s="43">
        <v>0</v>
      </c>
      <c r="M192" s="43">
        <v>0</v>
      </c>
      <c r="N192" s="43">
        <v>20</v>
      </c>
      <c r="O192" s="43">
        <v>0</v>
      </c>
    </row>
    <row r="193" spans="1:15" s="96" customFormat="1" ht="20.25" x14ac:dyDescent="0.3">
      <c r="A193" s="99"/>
      <c r="B193" s="85">
        <v>34</v>
      </c>
      <c r="C193" s="85"/>
      <c r="D193" s="86" t="s">
        <v>9</v>
      </c>
      <c r="E193" s="94"/>
      <c r="F193" s="94"/>
      <c r="G193" s="95"/>
      <c r="H193" s="98">
        <f t="shared" ref="H193:O193" si="25">SUM(H194:H227)</f>
        <v>7187.3649999999998</v>
      </c>
      <c r="I193" s="98">
        <f t="shared" si="25"/>
        <v>3455.7269999999999</v>
      </c>
      <c r="J193" s="98">
        <f t="shared" si="25"/>
        <v>0</v>
      </c>
      <c r="K193" s="98">
        <f t="shared" si="25"/>
        <v>2194.0230000000001</v>
      </c>
      <c r="L193" s="98">
        <f t="shared" si="25"/>
        <v>0</v>
      </c>
      <c r="M193" s="98">
        <f t="shared" si="25"/>
        <v>563.18799999999999</v>
      </c>
      <c r="N193" s="98">
        <f t="shared" si="25"/>
        <v>609.59300000000007</v>
      </c>
      <c r="O193" s="98">
        <f t="shared" si="25"/>
        <v>364.83400000000006</v>
      </c>
    </row>
    <row r="194" spans="1:15" s="40" customFormat="1" ht="64.5" customHeight="1" x14ac:dyDescent="0.25">
      <c r="A194" s="41">
        <f>A192+1</f>
        <v>176</v>
      </c>
      <c r="B194" s="41">
        <v>1</v>
      </c>
      <c r="C194" s="41">
        <v>20</v>
      </c>
      <c r="D194" s="42" t="s">
        <v>349</v>
      </c>
      <c r="E194" s="129" t="s">
        <v>43</v>
      </c>
      <c r="F194" s="129" t="s">
        <v>59</v>
      </c>
      <c r="G194" s="41" t="s">
        <v>329</v>
      </c>
      <c r="H194" s="43">
        <v>128.55600000000001</v>
      </c>
      <c r="I194" s="43">
        <v>64.278000000000006</v>
      </c>
      <c r="J194" s="43">
        <v>0</v>
      </c>
      <c r="K194" s="43">
        <v>37.061999999999998</v>
      </c>
      <c r="L194" s="43">
        <v>0</v>
      </c>
      <c r="M194" s="43">
        <v>0</v>
      </c>
      <c r="N194" s="43">
        <v>16</v>
      </c>
      <c r="O194" s="43">
        <v>11.215999999999999</v>
      </c>
    </row>
    <row r="195" spans="1:15" s="40" customFormat="1" ht="63" customHeight="1" x14ac:dyDescent="0.25">
      <c r="A195" s="41">
        <f>A194+1</f>
        <v>177</v>
      </c>
      <c r="B195" s="41">
        <f>B194+1</f>
        <v>2</v>
      </c>
      <c r="C195" s="41">
        <v>49</v>
      </c>
      <c r="D195" s="42" t="s">
        <v>332</v>
      </c>
      <c r="E195" s="129" t="s">
        <v>43</v>
      </c>
      <c r="F195" s="129" t="s">
        <v>333</v>
      </c>
      <c r="G195" s="41" t="s">
        <v>329</v>
      </c>
      <c r="H195" s="43">
        <v>200</v>
      </c>
      <c r="I195" s="43">
        <v>100</v>
      </c>
      <c r="J195" s="43">
        <v>0</v>
      </c>
      <c r="K195" s="43">
        <v>54.203000000000003</v>
      </c>
      <c r="L195" s="43">
        <v>0</v>
      </c>
      <c r="M195" s="43">
        <v>12.1</v>
      </c>
      <c r="N195" s="43">
        <v>25.1</v>
      </c>
      <c r="O195" s="43">
        <v>8.5969999999999995</v>
      </c>
    </row>
    <row r="196" spans="1:15" s="40" customFormat="1" ht="66.75" customHeight="1" x14ac:dyDescent="0.25">
      <c r="A196" s="41">
        <f>A195+1</f>
        <v>178</v>
      </c>
      <c r="B196" s="41">
        <f>B195+1</f>
        <v>3</v>
      </c>
      <c r="C196" s="41">
        <v>52</v>
      </c>
      <c r="D196" s="42" t="s">
        <v>334</v>
      </c>
      <c r="E196" s="129" t="s">
        <v>43</v>
      </c>
      <c r="F196" s="129" t="s">
        <v>335</v>
      </c>
      <c r="G196" s="41" t="s">
        <v>329</v>
      </c>
      <c r="H196" s="43">
        <v>240</v>
      </c>
      <c r="I196" s="43">
        <v>120</v>
      </c>
      <c r="J196" s="43">
        <v>0</v>
      </c>
      <c r="K196" s="43">
        <v>67.548000000000002</v>
      </c>
      <c r="L196" s="43">
        <v>0</v>
      </c>
      <c r="M196" s="43">
        <v>0</v>
      </c>
      <c r="N196" s="43">
        <v>40</v>
      </c>
      <c r="O196" s="43">
        <v>12.452</v>
      </c>
    </row>
    <row r="197" spans="1:15" s="40" customFormat="1" ht="63" x14ac:dyDescent="0.25">
      <c r="A197" s="41">
        <f t="shared" ref="A197:A227" si="26">A196+1</f>
        <v>179</v>
      </c>
      <c r="B197" s="41">
        <f t="shared" ref="B197:B222" si="27">B196+1</f>
        <v>4</v>
      </c>
      <c r="C197" s="41">
        <v>397</v>
      </c>
      <c r="D197" s="42" t="s">
        <v>342</v>
      </c>
      <c r="E197" s="129" t="s">
        <v>43</v>
      </c>
      <c r="F197" s="129" t="s">
        <v>343</v>
      </c>
      <c r="G197" s="41" t="s">
        <v>60</v>
      </c>
      <c r="H197" s="43">
        <v>128</v>
      </c>
      <c r="I197" s="43">
        <v>64</v>
      </c>
      <c r="J197" s="43">
        <v>0</v>
      </c>
      <c r="K197" s="43">
        <v>35.411000000000001</v>
      </c>
      <c r="L197" s="43">
        <v>0</v>
      </c>
      <c r="M197" s="43">
        <v>20</v>
      </c>
      <c r="N197" s="43">
        <v>0</v>
      </c>
      <c r="O197" s="43">
        <v>8.5890000000000004</v>
      </c>
    </row>
    <row r="198" spans="1:15" s="40" customFormat="1" ht="75" x14ac:dyDescent="0.25">
      <c r="A198" s="41">
        <f t="shared" si="26"/>
        <v>180</v>
      </c>
      <c r="B198" s="41">
        <f t="shared" si="27"/>
        <v>5</v>
      </c>
      <c r="C198" s="41">
        <v>468</v>
      </c>
      <c r="D198" s="42" t="s">
        <v>328</v>
      </c>
      <c r="E198" s="129" t="s">
        <v>43</v>
      </c>
      <c r="F198" s="129" t="s">
        <v>59</v>
      </c>
      <c r="G198" s="41" t="s">
        <v>329</v>
      </c>
      <c r="H198" s="43">
        <v>85</v>
      </c>
      <c r="I198" s="43">
        <v>42.5</v>
      </c>
      <c r="J198" s="43">
        <v>0</v>
      </c>
      <c r="K198" s="43">
        <v>25.46</v>
      </c>
      <c r="L198" s="43">
        <v>0</v>
      </c>
      <c r="M198" s="43">
        <v>0</v>
      </c>
      <c r="N198" s="43">
        <v>14.34</v>
      </c>
      <c r="O198" s="43">
        <v>2.7</v>
      </c>
    </row>
    <row r="199" spans="1:15" s="40" customFormat="1" ht="41.25" customHeight="1" x14ac:dyDescent="0.25">
      <c r="A199" s="41">
        <f t="shared" si="26"/>
        <v>181</v>
      </c>
      <c r="B199" s="41">
        <f t="shared" si="27"/>
        <v>6</v>
      </c>
      <c r="C199" s="41">
        <v>623</v>
      </c>
      <c r="D199" s="42" t="s">
        <v>344</v>
      </c>
      <c r="E199" s="129" t="s">
        <v>43</v>
      </c>
      <c r="F199" s="129" t="s">
        <v>345</v>
      </c>
      <c r="G199" s="41" t="s">
        <v>60</v>
      </c>
      <c r="H199" s="43">
        <v>153.69999999999999</v>
      </c>
      <c r="I199" s="43">
        <v>76.849999999999994</v>
      </c>
      <c r="J199" s="43">
        <v>0</v>
      </c>
      <c r="K199" s="43">
        <v>44.35</v>
      </c>
      <c r="L199" s="43">
        <v>0</v>
      </c>
      <c r="M199" s="43">
        <v>31</v>
      </c>
      <c r="N199" s="43">
        <v>0</v>
      </c>
      <c r="O199" s="43">
        <v>1.5</v>
      </c>
    </row>
    <row r="200" spans="1:15" s="40" customFormat="1" ht="75" x14ac:dyDescent="0.25">
      <c r="A200" s="41">
        <f t="shared" si="26"/>
        <v>182</v>
      </c>
      <c r="B200" s="41">
        <f t="shared" si="27"/>
        <v>7</v>
      </c>
      <c r="C200" s="41">
        <v>890</v>
      </c>
      <c r="D200" s="42" t="s">
        <v>340</v>
      </c>
      <c r="E200" s="129" t="s">
        <v>43</v>
      </c>
      <c r="F200" s="129" t="s">
        <v>341</v>
      </c>
      <c r="G200" s="41" t="s">
        <v>329</v>
      </c>
      <c r="H200" s="43">
        <v>152.5</v>
      </c>
      <c r="I200" s="43">
        <v>76.25</v>
      </c>
      <c r="J200" s="43">
        <v>0</v>
      </c>
      <c r="K200" s="43">
        <v>41.25</v>
      </c>
      <c r="L200" s="43">
        <v>0</v>
      </c>
      <c r="M200" s="43">
        <v>0</v>
      </c>
      <c r="N200" s="43">
        <v>31.5</v>
      </c>
      <c r="O200" s="43">
        <v>3.5</v>
      </c>
    </row>
    <row r="201" spans="1:15" s="40" customFormat="1" ht="85.5" customHeight="1" x14ac:dyDescent="0.25">
      <c r="A201" s="41">
        <f t="shared" si="26"/>
        <v>183</v>
      </c>
      <c r="B201" s="41">
        <f t="shared" si="27"/>
        <v>8</v>
      </c>
      <c r="C201" s="41">
        <v>1079</v>
      </c>
      <c r="D201" s="42" t="s">
        <v>346</v>
      </c>
      <c r="E201" s="129" t="s">
        <v>43</v>
      </c>
      <c r="F201" s="129" t="s">
        <v>347</v>
      </c>
      <c r="G201" s="41" t="s">
        <v>329</v>
      </c>
      <c r="H201" s="43">
        <v>152</v>
      </c>
      <c r="I201" s="43">
        <v>76</v>
      </c>
      <c r="J201" s="43">
        <v>0</v>
      </c>
      <c r="K201" s="43">
        <v>42.5</v>
      </c>
      <c r="L201" s="43">
        <v>0</v>
      </c>
      <c r="M201" s="43">
        <v>7</v>
      </c>
      <c r="N201" s="43">
        <v>10</v>
      </c>
      <c r="O201" s="43">
        <v>16.5</v>
      </c>
    </row>
    <row r="202" spans="1:15" s="40" customFormat="1" ht="73.5" customHeight="1" x14ac:dyDescent="0.25">
      <c r="A202" s="41">
        <f t="shared" si="26"/>
        <v>184</v>
      </c>
      <c r="B202" s="41">
        <f t="shared" si="27"/>
        <v>9</v>
      </c>
      <c r="C202" s="41">
        <v>1513</v>
      </c>
      <c r="D202" s="42" t="s">
        <v>348</v>
      </c>
      <c r="E202" s="129" t="s">
        <v>43</v>
      </c>
      <c r="F202" s="129" t="s">
        <v>341</v>
      </c>
      <c r="G202" s="41" t="s">
        <v>329</v>
      </c>
      <c r="H202" s="43">
        <v>100</v>
      </c>
      <c r="I202" s="43">
        <v>50</v>
      </c>
      <c r="J202" s="43">
        <v>0</v>
      </c>
      <c r="K202" s="43">
        <v>29</v>
      </c>
      <c r="L202" s="43">
        <v>0</v>
      </c>
      <c r="M202" s="43">
        <v>0</v>
      </c>
      <c r="N202" s="43">
        <v>11</v>
      </c>
      <c r="O202" s="43">
        <v>10</v>
      </c>
    </row>
    <row r="203" spans="1:15" s="40" customFormat="1" ht="37.5" x14ac:dyDescent="0.25">
      <c r="A203" s="41">
        <f t="shared" si="26"/>
        <v>185</v>
      </c>
      <c r="B203" s="41">
        <f t="shared" si="27"/>
        <v>10</v>
      </c>
      <c r="C203" s="41">
        <v>1632</v>
      </c>
      <c r="D203" s="42" t="s">
        <v>338</v>
      </c>
      <c r="E203" s="129" t="s">
        <v>43</v>
      </c>
      <c r="F203" s="129" t="s">
        <v>339</v>
      </c>
      <c r="G203" s="41" t="s">
        <v>60</v>
      </c>
      <c r="H203" s="43">
        <v>394.346</v>
      </c>
      <c r="I203" s="43">
        <v>197.173</v>
      </c>
      <c r="J203" s="43">
        <v>0</v>
      </c>
      <c r="K203" s="43">
        <v>112.495</v>
      </c>
      <c r="L203" s="43">
        <v>0</v>
      </c>
      <c r="M203" s="43">
        <v>0</v>
      </c>
      <c r="N203" s="43">
        <v>50</v>
      </c>
      <c r="O203" s="43">
        <v>34.677999999999997</v>
      </c>
    </row>
    <row r="204" spans="1:15" s="40" customFormat="1" ht="56.25" x14ac:dyDescent="0.25">
      <c r="A204" s="41">
        <f t="shared" si="26"/>
        <v>186</v>
      </c>
      <c r="B204" s="41">
        <f t="shared" si="27"/>
        <v>11</v>
      </c>
      <c r="C204" s="41">
        <v>1674</v>
      </c>
      <c r="D204" s="42" t="s">
        <v>336</v>
      </c>
      <c r="E204" s="129" t="s">
        <v>43</v>
      </c>
      <c r="F204" s="129" t="s">
        <v>337</v>
      </c>
      <c r="G204" s="41" t="s">
        <v>329</v>
      </c>
      <c r="H204" s="43">
        <v>277.55599999999998</v>
      </c>
      <c r="I204" s="43">
        <v>138.77799999999999</v>
      </c>
      <c r="J204" s="43">
        <v>0</v>
      </c>
      <c r="K204" s="43">
        <v>73.218000000000004</v>
      </c>
      <c r="L204" s="43">
        <v>0</v>
      </c>
      <c r="M204" s="43">
        <v>0</v>
      </c>
      <c r="N204" s="43">
        <v>36</v>
      </c>
      <c r="O204" s="43">
        <v>29.56</v>
      </c>
    </row>
    <row r="205" spans="1:15" s="40" customFormat="1" ht="63" customHeight="1" x14ac:dyDescent="0.25">
      <c r="A205" s="41">
        <f t="shared" si="26"/>
        <v>187</v>
      </c>
      <c r="B205" s="41">
        <f t="shared" si="27"/>
        <v>12</v>
      </c>
      <c r="C205" s="41">
        <v>2322</v>
      </c>
      <c r="D205" s="42" t="s">
        <v>330</v>
      </c>
      <c r="E205" s="129" t="s">
        <v>43</v>
      </c>
      <c r="F205" s="129" t="s">
        <v>331</v>
      </c>
      <c r="G205" s="41" t="s">
        <v>329</v>
      </c>
      <c r="H205" s="43">
        <v>140.631</v>
      </c>
      <c r="I205" s="43">
        <v>70.314999999999998</v>
      </c>
      <c r="J205" s="43">
        <v>0</v>
      </c>
      <c r="K205" s="43">
        <v>40.783000000000001</v>
      </c>
      <c r="L205" s="43">
        <v>0</v>
      </c>
      <c r="M205" s="43">
        <v>10</v>
      </c>
      <c r="N205" s="43">
        <v>19.533000000000001</v>
      </c>
      <c r="O205" s="43">
        <v>0</v>
      </c>
    </row>
    <row r="206" spans="1:15" s="40" customFormat="1" ht="63" customHeight="1" x14ac:dyDescent="0.25">
      <c r="A206" s="41">
        <f t="shared" si="26"/>
        <v>188</v>
      </c>
      <c r="B206" s="41">
        <f t="shared" si="27"/>
        <v>13</v>
      </c>
      <c r="C206" s="41">
        <v>63</v>
      </c>
      <c r="D206" s="42" t="s">
        <v>883</v>
      </c>
      <c r="E206" s="129" t="s">
        <v>836</v>
      </c>
      <c r="F206" s="129" t="s">
        <v>884</v>
      </c>
      <c r="G206" s="41" t="s">
        <v>329</v>
      </c>
      <c r="H206" s="43">
        <v>176.33199999999999</v>
      </c>
      <c r="I206" s="43">
        <v>88.165999999999997</v>
      </c>
      <c r="J206" s="43">
        <v>0</v>
      </c>
      <c r="K206" s="43">
        <v>48.206000000000003</v>
      </c>
      <c r="L206" s="43">
        <v>0</v>
      </c>
      <c r="M206" s="43">
        <v>11</v>
      </c>
      <c r="N206" s="43">
        <v>9</v>
      </c>
      <c r="O206" s="43">
        <v>19.96</v>
      </c>
    </row>
    <row r="207" spans="1:15" s="40" customFormat="1" ht="63" customHeight="1" x14ac:dyDescent="0.25">
      <c r="A207" s="41">
        <f t="shared" si="26"/>
        <v>189</v>
      </c>
      <c r="B207" s="41">
        <f t="shared" si="27"/>
        <v>14</v>
      </c>
      <c r="C207" s="41">
        <v>101</v>
      </c>
      <c r="D207" s="42" t="s">
        <v>879</v>
      </c>
      <c r="E207" s="129" t="s">
        <v>836</v>
      </c>
      <c r="F207" s="129" t="s">
        <v>880</v>
      </c>
      <c r="G207" s="41" t="s">
        <v>329</v>
      </c>
      <c r="H207" s="43">
        <v>110</v>
      </c>
      <c r="I207" s="43">
        <v>55</v>
      </c>
      <c r="J207" s="43">
        <v>0</v>
      </c>
      <c r="K207" s="43">
        <v>31.91</v>
      </c>
      <c r="L207" s="43">
        <v>0</v>
      </c>
      <c r="M207" s="43">
        <v>11</v>
      </c>
      <c r="N207" s="43">
        <v>7</v>
      </c>
      <c r="O207" s="43">
        <v>5.09</v>
      </c>
    </row>
    <row r="208" spans="1:15" s="40" customFormat="1" ht="63" customHeight="1" x14ac:dyDescent="0.25">
      <c r="A208" s="41">
        <f t="shared" si="26"/>
        <v>190</v>
      </c>
      <c r="B208" s="41">
        <f t="shared" si="27"/>
        <v>15</v>
      </c>
      <c r="C208" s="41">
        <v>242</v>
      </c>
      <c r="D208" s="42" t="s">
        <v>873</v>
      </c>
      <c r="E208" s="129" t="s">
        <v>836</v>
      </c>
      <c r="F208" s="129" t="s">
        <v>874</v>
      </c>
      <c r="G208" s="41" t="s">
        <v>329</v>
      </c>
      <c r="H208" s="43">
        <v>287.88600000000002</v>
      </c>
      <c r="I208" s="43">
        <v>143.94300000000001</v>
      </c>
      <c r="J208" s="43">
        <v>0</v>
      </c>
      <c r="K208" s="43">
        <v>77.968000000000004</v>
      </c>
      <c r="L208" s="43">
        <v>0</v>
      </c>
      <c r="M208" s="43">
        <v>0</v>
      </c>
      <c r="N208" s="43">
        <v>40</v>
      </c>
      <c r="O208" s="43">
        <v>25.975000000000001</v>
      </c>
    </row>
    <row r="209" spans="1:15" s="40" customFormat="1" ht="63" customHeight="1" x14ac:dyDescent="0.25">
      <c r="A209" s="41">
        <f t="shared" si="26"/>
        <v>191</v>
      </c>
      <c r="B209" s="41">
        <f t="shared" si="27"/>
        <v>16</v>
      </c>
      <c r="C209" s="41">
        <v>264</v>
      </c>
      <c r="D209" s="42" t="s">
        <v>881</v>
      </c>
      <c r="E209" s="129" t="s">
        <v>836</v>
      </c>
      <c r="F209" s="129" t="s">
        <v>882</v>
      </c>
      <c r="G209" s="41" t="s">
        <v>329</v>
      </c>
      <c r="H209" s="43">
        <v>255.244</v>
      </c>
      <c r="I209" s="43">
        <v>127.622</v>
      </c>
      <c r="J209" s="43">
        <v>0</v>
      </c>
      <c r="K209" s="43">
        <v>73.433999999999997</v>
      </c>
      <c r="L209" s="43">
        <v>0</v>
      </c>
      <c r="M209" s="43">
        <v>0</v>
      </c>
      <c r="N209" s="43">
        <v>30</v>
      </c>
      <c r="O209" s="43">
        <v>24.187999999999999</v>
      </c>
    </row>
    <row r="210" spans="1:15" s="40" customFormat="1" ht="63" customHeight="1" x14ac:dyDescent="0.25">
      <c r="A210" s="41">
        <f t="shared" si="26"/>
        <v>192</v>
      </c>
      <c r="B210" s="41">
        <f t="shared" si="27"/>
        <v>17</v>
      </c>
      <c r="C210" s="41">
        <v>327</v>
      </c>
      <c r="D210" s="42" t="s">
        <v>875</v>
      </c>
      <c r="E210" s="129" t="s">
        <v>836</v>
      </c>
      <c r="F210" s="129" t="s">
        <v>876</v>
      </c>
      <c r="G210" s="41" t="s">
        <v>329</v>
      </c>
      <c r="H210" s="43">
        <v>45</v>
      </c>
      <c r="I210" s="43">
        <v>22.5</v>
      </c>
      <c r="J210" s="43">
        <v>0</v>
      </c>
      <c r="K210" s="43">
        <v>12.5</v>
      </c>
      <c r="L210" s="43">
        <v>0</v>
      </c>
      <c r="M210" s="43">
        <v>0</v>
      </c>
      <c r="N210" s="43">
        <v>10</v>
      </c>
      <c r="O210" s="43">
        <v>0</v>
      </c>
    </row>
    <row r="211" spans="1:15" s="40" customFormat="1" ht="63" customHeight="1" x14ac:dyDescent="0.25">
      <c r="A211" s="41">
        <f t="shared" si="26"/>
        <v>193</v>
      </c>
      <c r="B211" s="41">
        <f t="shared" si="27"/>
        <v>18</v>
      </c>
      <c r="C211" s="41">
        <v>575</v>
      </c>
      <c r="D211" s="42" t="s">
        <v>877</v>
      </c>
      <c r="E211" s="129" t="s">
        <v>836</v>
      </c>
      <c r="F211" s="129" t="s">
        <v>878</v>
      </c>
      <c r="G211" s="41" t="s">
        <v>329</v>
      </c>
      <c r="H211" s="43">
        <v>105</v>
      </c>
      <c r="I211" s="43">
        <v>52.5</v>
      </c>
      <c r="J211" s="43">
        <v>0</v>
      </c>
      <c r="K211" s="43">
        <v>29.4</v>
      </c>
      <c r="L211" s="43">
        <v>0</v>
      </c>
      <c r="M211" s="43">
        <v>0</v>
      </c>
      <c r="N211" s="43">
        <v>23.1</v>
      </c>
      <c r="O211" s="43">
        <v>0</v>
      </c>
    </row>
    <row r="212" spans="1:15" s="40" customFormat="1" ht="63" customHeight="1" x14ac:dyDescent="0.25">
      <c r="A212" s="41">
        <f t="shared" si="26"/>
        <v>194</v>
      </c>
      <c r="B212" s="41">
        <f t="shared" si="27"/>
        <v>19</v>
      </c>
      <c r="C212" s="41">
        <v>700</v>
      </c>
      <c r="D212" s="42" t="s">
        <v>892</v>
      </c>
      <c r="E212" s="129" t="s">
        <v>836</v>
      </c>
      <c r="F212" s="129" t="s">
        <v>893</v>
      </c>
      <c r="G212" s="41" t="s">
        <v>329</v>
      </c>
      <c r="H212" s="43">
        <v>203.11600000000001</v>
      </c>
      <c r="I212" s="43">
        <v>101.55800000000001</v>
      </c>
      <c r="J212" s="43">
        <v>0</v>
      </c>
      <c r="K212" s="43">
        <v>58.73</v>
      </c>
      <c r="L212" s="43">
        <v>0</v>
      </c>
      <c r="M212" s="43">
        <v>0</v>
      </c>
      <c r="N212" s="43">
        <v>22.23</v>
      </c>
      <c r="O212" s="43">
        <v>20.597999999999999</v>
      </c>
    </row>
    <row r="213" spans="1:15" s="40" customFormat="1" ht="63" customHeight="1" x14ac:dyDescent="0.25">
      <c r="A213" s="41">
        <f t="shared" si="26"/>
        <v>195</v>
      </c>
      <c r="B213" s="41">
        <f t="shared" si="27"/>
        <v>20</v>
      </c>
      <c r="C213" s="41">
        <v>744</v>
      </c>
      <c r="D213" s="42" t="s">
        <v>889</v>
      </c>
      <c r="E213" s="129" t="s">
        <v>836</v>
      </c>
      <c r="F213" s="129" t="s">
        <v>890</v>
      </c>
      <c r="G213" s="41" t="s">
        <v>891</v>
      </c>
      <c r="H213" s="43">
        <v>300</v>
      </c>
      <c r="I213" s="43">
        <v>150</v>
      </c>
      <c r="J213" s="43">
        <v>0</v>
      </c>
      <c r="K213" s="43">
        <v>95.7</v>
      </c>
      <c r="L213" s="43">
        <v>0</v>
      </c>
      <c r="M213" s="43">
        <v>0</v>
      </c>
      <c r="N213" s="43">
        <v>28.3</v>
      </c>
      <c r="O213" s="43">
        <v>26</v>
      </c>
    </row>
    <row r="214" spans="1:15" s="40" customFormat="1" ht="63" customHeight="1" x14ac:dyDescent="0.25">
      <c r="A214" s="41">
        <f t="shared" si="26"/>
        <v>196</v>
      </c>
      <c r="B214" s="41">
        <f t="shared" si="27"/>
        <v>21</v>
      </c>
      <c r="C214" s="41">
        <v>1010</v>
      </c>
      <c r="D214" s="42" t="s">
        <v>885</v>
      </c>
      <c r="E214" s="129" t="s">
        <v>836</v>
      </c>
      <c r="F214" s="129" t="s">
        <v>886</v>
      </c>
      <c r="G214" s="41" t="s">
        <v>329</v>
      </c>
      <c r="H214" s="43">
        <v>45</v>
      </c>
      <c r="I214" s="43">
        <v>22.5</v>
      </c>
      <c r="J214" s="43">
        <v>0</v>
      </c>
      <c r="K214" s="43">
        <v>12.5</v>
      </c>
      <c r="L214" s="43">
        <v>0</v>
      </c>
      <c r="M214" s="43">
        <v>0</v>
      </c>
      <c r="N214" s="43">
        <v>10</v>
      </c>
      <c r="O214" s="43">
        <v>0</v>
      </c>
    </row>
    <row r="215" spans="1:15" s="40" customFormat="1" ht="63" customHeight="1" x14ac:dyDescent="0.25">
      <c r="A215" s="41">
        <f t="shared" si="26"/>
        <v>197</v>
      </c>
      <c r="B215" s="41">
        <f t="shared" si="27"/>
        <v>22</v>
      </c>
      <c r="C215" s="41">
        <v>1027</v>
      </c>
      <c r="D215" s="42" t="s">
        <v>894</v>
      </c>
      <c r="E215" s="129" t="s">
        <v>836</v>
      </c>
      <c r="F215" s="129" t="s">
        <v>895</v>
      </c>
      <c r="G215" s="41" t="s">
        <v>329</v>
      </c>
      <c r="H215" s="43">
        <v>56.634</v>
      </c>
      <c r="I215" s="43">
        <v>28.317</v>
      </c>
      <c r="J215" s="43">
        <v>0</v>
      </c>
      <c r="K215" s="43">
        <v>15.317</v>
      </c>
      <c r="L215" s="43">
        <v>0</v>
      </c>
      <c r="M215" s="43">
        <v>0</v>
      </c>
      <c r="N215" s="43">
        <v>13</v>
      </c>
      <c r="O215" s="43">
        <v>0</v>
      </c>
    </row>
    <row r="216" spans="1:15" s="40" customFormat="1" ht="63" customHeight="1" x14ac:dyDescent="0.25">
      <c r="A216" s="41">
        <f t="shared" si="26"/>
        <v>198</v>
      </c>
      <c r="B216" s="41">
        <f t="shared" si="27"/>
        <v>23</v>
      </c>
      <c r="C216" s="41">
        <v>2643</v>
      </c>
      <c r="D216" s="42" t="s">
        <v>887</v>
      </c>
      <c r="E216" s="129" t="s">
        <v>836</v>
      </c>
      <c r="F216" s="129" t="s">
        <v>888</v>
      </c>
      <c r="G216" s="41" t="s">
        <v>329</v>
      </c>
      <c r="H216" s="43">
        <v>49</v>
      </c>
      <c r="I216" s="43">
        <v>24.5</v>
      </c>
      <c r="J216" s="43">
        <v>0</v>
      </c>
      <c r="K216" s="43">
        <v>13</v>
      </c>
      <c r="L216" s="43">
        <v>0</v>
      </c>
      <c r="M216" s="43">
        <v>0</v>
      </c>
      <c r="N216" s="43">
        <v>11.5</v>
      </c>
      <c r="O216" s="43">
        <v>0</v>
      </c>
    </row>
    <row r="217" spans="1:15" s="40" customFormat="1" ht="79.5" customHeight="1" x14ac:dyDescent="0.25">
      <c r="A217" s="41">
        <f t="shared" si="26"/>
        <v>199</v>
      </c>
      <c r="B217" s="41">
        <f t="shared" si="27"/>
        <v>24</v>
      </c>
      <c r="C217" s="41">
        <v>2055</v>
      </c>
      <c r="D217" s="42" t="s">
        <v>2376</v>
      </c>
      <c r="E217" s="129" t="s">
        <v>1065</v>
      </c>
      <c r="F217" s="129" t="s">
        <v>2034</v>
      </c>
      <c r="G217" s="41" t="s">
        <v>329</v>
      </c>
      <c r="H217" s="43">
        <v>299.95800000000003</v>
      </c>
      <c r="I217" s="43">
        <v>149</v>
      </c>
      <c r="J217" s="43">
        <v>0</v>
      </c>
      <c r="K217" s="43">
        <v>102.465</v>
      </c>
      <c r="L217" s="43">
        <v>0</v>
      </c>
      <c r="M217" s="43">
        <v>10</v>
      </c>
      <c r="N217" s="43">
        <v>27</v>
      </c>
      <c r="O217" s="43">
        <v>11.493</v>
      </c>
    </row>
    <row r="218" spans="1:15" s="52" customFormat="1" ht="60.75" customHeight="1" x14ac:dyDescent="0.25">
      <c r="A218" s="41">
        <f t="shared" si="26"/>
        <v>200</v>
      </c>
      <c r="B218" s="41">
        <f t="shared" si="27"/>
        <v>25</v>
      </c>
      <c r="C218" s="62">
        <v>2449</v>
      </c>
      <c r="D218" s="42" t="s">
        <v>1084</v>
      </c>
      <c r="E218" s="129" t="s">
        <v>1065</v>
      </c>
      <c r="F218" s="129" t="s">
        <v>2423</v>
      </c>
      <c r="G218" s="41" t="s">
        <v>329</v>
      </c>
      <c r="H218" s="63">
        <v>431.27699999999999</v>
      </c>
      <c r="I218" s="63">
        <v>200</v>
      </c>
      <c r="J218" s="63">
        <v>0</v>
      </c>
      <c r="K218" s="63">
        <v>156.27699999999999</v>
      </c>
      <c r="L218" s="63">
        <v>0</v>
      </c>
      <c r="M218" s="63">
        <v>10</v>
      </c>
      <c r="N218" s="63">
        <v>50</v>
      </c>
      <c r="O218" s="63">
        <v>15</v>
      </c>
    </row>
    <row r="219" spans="1:15" s="40" customFormat="1" ht="82.5" customHeight="1" x14ac:dyDescent="0.25">
      <c r="A219" s="41">
        <f t="shared" si="26"/>
        <v>201</v>
      </c>
      <c r="B219" s="41">
        <f t="shared" si="27"/>
        <v>26</v>
      </c>
      <c r="C219" s="41">
        <v>352</v>
      </c>
      <c r="D219" s="42" t="s">
        <v>2414</v>
      </c>
      <c r="E219" s="129" t="s">
        <v>2038</v>
      </c>
      <c r="F219" s="129" t="s">
        <v>2069</v>
      </c>
      <c r="G219" s="41" t="s">
        <v>329</v>
      </c>
      <c r="H219" s="43">
        <v>65.8</v>
      </c>
      <c r="I219" s="43">
        <v>30</v>
      </c>
      <c r="J219" s="43">
        <v>0</v>
      </c>
      <c r="K219" s="43">
        <v>0</v>
      </c>
      <c r="L219" s="43">
        <v>0</v>
      </c>
      <c r="M219" s="43">
        <f>32.9+2.9</f>
        <v>35.799999999999997</v>
      </c>
      <c r="N219" s="43">
        <v>0</v>
      </c>
      <c r="O219" s="43">
        <v>0</v>
      </c>
    </row>
    <row r="220" spans="1:15" s="64" customFormat="1" ht="56.25" x14ac:dyDescent="0.25">
      <c r="A220" s="41">
        <f t="shared" si="26"/>
        <v>202</v>
      </c>
      <c r="B220" s="41">
        <f t="shared" si="27"/>
        <v>27</v>
      </c>
      <c r="C220" s="62">
        <v>88</v>
      </c>
      <c r="D220" s="131" t="s">
        <v>1606</v>
      </c>
      <c r="E220" s="129" t="s">
        <v>1549</v>
      </c>
      <c r="F220" s="129" t="s">
        <v>1607</v>
      </c>
      <c r="G220" s="41" t="s">
        <v>329</v>
      </c>
      <c r="H220" s="63">
        <v>370</v>
      </c>
      <c r="I220" s="63">
        <v>185</v>
      </c>
      <c r="J220" s="63">
        <v>0</v>
      </c>
      <c r="K220" s="63">
        <v>125.126</v>
      </c>
      <c r="L220" s="63">
        <v>0</v>
      </c>
      <c r="M220" s="63">
        <v>0</v>
      </c>
      <c r="N220" s="63">
        <v>44.5</v>
      </c>
      <c r="O220" s="63">
        <v>15.374000000000001</v>
      </c>
    </row>
    <row r="221" spans="1:15" s="64" customFormat="1" ht="56.25" x14ac:dyDescent="0.25">
      <c r="A221" s="41">
        <f t="shared" si="26"/>
        <v>203</v>
      </c>
      <c r="B221" s="41">
        <f t="shared" si="27"/>
        <v>28</v>
      </c>
      <c r="C221" s="62">
        <v>537</v>
      </c>
      <c r="D221" s="131" t="s">
        <v>1608</v>
      </c>
      <c r="E221" s="129" t="s">
        <v>1549</v>
      </c>
      <c r="F221" s="129" t="s">
        <v>1609</v>
      </c>
      <c r="G221" s="41" t="s">
        <v>329</v>
      </c>
      <c r="H221" s="63">
        <v>120</v>
      </c>
      <c r="I221" s="63">
        <v>60</v>
      </c>
      <c r="J221" s="63">
        <v>0</v>
      </c>
      <c r="K221" s="63">
        <v>34.003</v>
      </c>
      <c r="L221" s="63">
        <v>0</v>
      </c>
      <c r="M221" s="63">
        <v>0</v>
      </c>
      <c r="N221" s="63">
        <v>13</v>
      </c>
      <c r="O221" s="63">
        <v>12.997</v>
      </c>
    </row>
    <row r="222" spans="1:15" s="64" customFormat="1" ht="56.25" x14ac:dyDescent="0.25">
      <c r="A222" s="41">
        <f t="shared" si="26"/>
        <v>204</v>
      </c>
      <c r="B222" s="41">
        <f t="shared" si="27"/>
        <v>29</v>
      </c>
      <c r="C222" s="62">
        <v>556</v>
      </c>
      <c r="D222" s="131" t="s">
        <v>1610</v>
      </c>
      <c r="E222" s="129" t="s">
        <v>1549</v>
      </c>
      <c r="F222" s="129" t="s">
        <v>1611</v>
      </c>
      <c r="G222" s="41" t="s">
        <v>60</v>
      </c>
      <c r="H222" s="63">
        <v>240</v>
      </c>
      <c r="I222" s="63">
        <v>120</v>
      </c>
      <c r="J222" s="63">
        <v>0</v>
      </c>
      <c r="K222" s="63">
        <v>67</v>
      </c>
      <c r="L222" s="63">
        <v>0</v>
      </c>
      <c r="M222" s="63">
        <v>19.5</v>
      </c>
      <c r="N222" s="63">
        <v>10.5</v>
      </c>
      <c r="O222" s="63">
        <v>23</v>
      </c>
    </row>
    <row r="223" spans="1:15" s="64" customFormat="1" ht="56.25" x14ac:dyDescent="0.25">
      <c r="A223" s="41">
        <f t="shared" si="26"/>
        <v>205</v>
      </c>
      <c r="B223" s="41">
        <f>B222+1</f>
        <v>30</v>
      </c>
      <c r="C223" s="62">
        <v>1600</v>
      </c>
      <c r="D223" s="131" t="s">
        <v>1612</v>
      </c>
      <c r="E223" s="129" t="s">
        <v>1549</v>
      </c>
      <c r="F223" s="129" t="s">
        <v>1613</v>
      </c>
      <c r="G223" s="41" t="s">
        <v>329</v>
      </c>
      <c r="H223" s="63">
        <v>223.834</v>
      </c>
      <c r="I223" s="63">
        <v>111.917</v>
      </c>
      <c r="J223" s="63">
        <v>0</v>
      </c>
      <c r="K223" s="63">
        <v>0</v>
      </c>
      <c r="L223" s="63">
        <v>0</v>
      </c>
      <c r="M223" s="63">
        <v>111.917</v>
      </c>
      <c r="N223" s="63">
        <v>0</v>
      </c>
      <c r="O223" s="63">
        <v>0</v>
      </c>
    </row>
    <row r="224" spans="1:15" s="64" customFormat="1" ht="63" x14ac:dyDescent="0.25">
      <c r="A224" s="41">
        <f t="shared" si="26"/>
        <v>206</v>
      </c>
      <c r="B224" s="41">
        <f>B223+1</f>
        <v>31</v>
      </c>
      <c r="C224" s="62">
        <v>2254</v>
      </c>
      <c r="D224" s="131" t="s">
        <v>1614</v>
      </c>
      <c r="E224" s="129" t="s">
        <v>1549</v>
      </c>
      <c r="F224" s="129" t="s">
        <v>1615</v>
      </c>
      <c r="G224" s="41" t="s">
        <v>329</v>
      </c>
      <c r="H224" s="63">
        <v>472.79</v>
      </c>
      <c r="I224" s="63">
        <v>199.98</v>
      </c>
      <c r="J224" s="63">
        <v>0</v>
      </c>
      <c r="K224" s="63">
        <v>178.16</v>
      </c>
      <c r="L224" s="63">
        <v>0</v>
      </c>
      <c r="M224" s="63">
        <v>80.534999999999997</v>
      </c>
      <c r="N224" s="63">
        <v>0</v>
      </c>
      <c r="O224" s="63">
        <v>14.115</v>
      </c>
    </row>
    <row r="225" spans="1:15" s="61" customFormat="1" ht="76.5" customHeight="1" x14ac:dyDescent="0.25">
      <c r="A225" s="41">
        <f t="shared" si="26"/>
        <v>207</v>
      </c>
      <c r="B225" s="41">
        <f>B224+1</f>
        <v>32</v>
      </c>
      <c r="C225" s="41">
        <v>1281</v>
      </c>
      <c r="D225" s="42" t="s">
        <v>2033</v>
      </c>
      <c r="E225" s="129" t="s">
        <v>2030</v>
      </c>
      <c r="F225" s="129" t="s">
        <v>2034</v>
      </c>
      <c r="G225" s="41" t="s">
        <v>329</v>
      </c>
      <c r="H225" s="43">
        <v>482.46600000000001</v>
      </c>
      <c r="I225" s="43">
        <v>200</v>
      </c>
      <c r="J225" s="43">
        <v>0</v>
      </c>
      <c r="K225" s="43">
        <v>195.62200000000001</v>
      </c>
      <c r="L225" s="43">
        <v>0</v>
      </c>
      <c r="M225" s="43">
        <v>76</v>
      </c>
      <c r="N225" s="43">
        <v>2.637</v>
      </c>
      <c r="O225" s="43">
        <v>8.2070000000000007</v>
      </c>
    </row>
    <row r="226" spans="1:15" s="40" customFormat="1" ht="67.5" customHeight="1" x14ac:dyDescent="0.25">
      <c r="A226" s="41">
        <f t="shared" si="26"/>
        <v>208</v>
      </c>
      <c r="B226" s="41">
        <f>B225+1</f>
        <v>33</v>
      </c>
      <c r="C226" s="41">
        <v>1285</v>
      </c>
      <c r="D226" s="42" t="s">
        <v>2035</v>
      </c>
      <c r="E226" s="129" t="s">
        <v>2030</v>
      </c>
      <c r="F226" s="129" t="s">
        <v>2034</v>
      </c>
      <c r="G226" s="41" t="s">
        <v>329</v>
      </c>
      <c r="H226" s="43">
        <v>481.58</v>
      </c>
      <c r="I226" s="43">
        <v>200</v>
      </c>
      <c r="J226" s="43">
        <v>0</v>
      </c>
      <c r="K226" s="43">
        <v>194.89500000000001</v>
      </c>
      <c r="L226" s="43">
        <v>0</v>
      </c>
      <c r="M226" s="43">
        <v>82</v>
      </c>
      <c r="N226" s="43">
        <v>2.3149999999999999</v>
      </c>
      <c r="O226" s="43">
        <v>2.37</v>
      </c>
    </row>
    <row r="227" spans="1:15" s="61" customFormat="1" ht="64.5" customHeight="1" x14ac:dyDescent="0.25">
      <c r="A227" s="41">
        <f t="shared" si="26"/>
        <v>209</v>
      </c>
      <c r="B227" s="41">
        <f>B226+1</f>
        <v>34</v>
      </c>
      <c r="C227" s="41">
        <v>1339</v>
      </c>
      <c r="D227" s="42" t="s">
        <v>2036</v>
      </c>
      <c r="E227" s="129" t="s">
        <v>2030</v>
      </c>
      <c r="F227" s="129" t="s">
        <v>2034</v>
      </c>
      <c r="G227" s="41" t="s">
        <v>329</v>
      </c>
      <c r="H227" s="43">
        <v>214.15899999999999</v>
      </c>
      <c r="I227" s="43">
        <v>107.08</v>
      </c>
      <c r="J227" s="43">
        <v>0</v>
      </c>
      <c r="K227" s="43">
        <v>68.53</v>
      </c>
      <c r="L227" s="43">
        <v>0</v>
      </c>
      <c r="M227" s="43">
        <v>35.335999999999999</v>
      </c>
      <c r="N227" s="43">
        <v>2.0379999999999998</v>
      </c>
      <c r="O227" s="43">
        <v>1.175</v>
      </c>
    </row>
    <row r="228" spans="1:15" s="109" customFormat="1" ht="25.5" x14ac:dyDescent="0.35">
      <c r="A228" s="100"/>
      <c r="B228" s="101">
        <f>B229+B278+B300+B344+B393+B433+B513+B572+B633+B689+B739+B768+B852+B894+B983+B1011+B1053+B1137+B1183+B1208</f>
        <v>916</v>
      </c>
      <c r="C228" s="102"/>
      <c r="D228" s="103" t="s">
        <v>270</v>
      </c>
      <c r="E228" s="104"/>
      <c r="F228" s="104"/>
      <c r="G228" s="105"/>
      <c r="H228" s="106">
        <f t="shared" ref="H228:O228" si="28">H229+H278+H300+H344+H393+H433+H572+H633+H689+H739+H768+H852+H894+H983+H1011+H1053+H1137+H1183+H1208+H513</f>
        <v>243727.96099999998</v>
      </c>
      <c r="I228" s="106">
        <f t="shared" si="28"/>
        <v>113223.61600000002</v>
      </c>
      <c r="J228" s="106">
        <f t="shared" si="28"/>
        <v>34090.546000000002</v>
      </c>
      <c r="K228" s="106">
        <f t="shared" si="28"/>
        <v>19156.55</v>
      </c>
      <c r="L228" s="106">
        <f t="shared" si="28"/>
        <v>23743.304</v>
      </c>
      <c r="M228" s="106">
        <f t="shared" si="28"/>
        <v>27815.89</v>
      </c>
      <c r="N228" s="107">
        <f t="shared" si="28"/>
        <v>15613.096</v>
      </c>
      <c r="O228" s="108">
        <f t="shared" si="28"/>
        <v>10084.959000000003</v>
      </c>
    </row>
    <row r="229" spans="1:15" s="11" customFormat="1" ht="20.25" x14ac:dyDescent="0.3">
      <c r="A229" s="10"/>
      <c r="B229" s="13">
        <f>B230+B275</f>
        <v>46</v>
      </c>
      <c r="C229" s="5"/>
      <c r="D229" s="9" t="s">
        <v>13</v>
      </c>
      <c r="E229" s="67"/>
      <c r="F229" s="67"/>
      <c r="G229" s="5"/>
      <c r="H229" s="12">
        <f t="shared" ref="H229:O229" si="29">H230+H275</f>
        <v>9189.8250000000007</v>
      </c>
      <c r="I229" s="12">
        <f t="shared" si="29"/>
        <v>4355.4619999999995</v>
      </c>
      <c r="J229" s="12">
        <f t="shared" si="29"/>
        <v>2166.6460000000002</v>
      </c>
      <c r="K229" s="12">
        <f t="shared" si="29"/>
        <v>403.41199999999998</v>
      </c>
      <c r="L229" s="12">
        <f t="shared" si="29"/>
        <v>57.68</v>
      </c>
      <c r="M229" s="12">
        <f t="shared" si="29"/>
        <v>914.95999999999992</v>
      </c>
      <c r="N229" s="12">
        <f t="shared" si="29"/>
        <v>711.9190000000001</v>
      </c>
      <c r="O229" s="12">
        <f t="shared" si="29"/>
        <v>579.74599999999998</v>
      </c>
    </row>
    <row r="230" spans="1:15" s="24" customFormat="1" ht="20.25" x14ac:dyDescent="0.3">
      <c r="A230" s="45"/>
      <c r="B230" s="46">
        <v>44</v>
      </c>
      <c r="C230" s="21"/>
      <c r="D230" s="22" t="s">
        <v>94</v>
      </c>
      <c r="E230" s="68"/>
      <c r="F230" s="68"/>
      <c r="G230" s="21"/>
      <c r="H230" s="23">
        <f t="shared" ref="H230:O230" si="30">SUM(H231:H274)</f>
        <v>8959.1050000000014</v>
      </c>
      <c r="I230" s="23">
        <f t="shared" si="30"/>
        <v>4240.1019999999999</v>
      </c>
      <c r="J230" s="23">
        <f t="shared" si="30"/>
        <v>2166.6460000000002</v>
      </c>
      <c r="K230" s="23">
        <f t="shared" si="30"/>
        <v>403.41199999999998</v>
      </c>
      <c r="L230" s="23">
        <f t="shared" si="30"/>
        <v>0</v>
      </c>
      <c r="M230" s="23">
        <f t="shared" si="30"/>
        <v>857.28</v>
      </c>
      <c r="N230" s="23">
        <f t="shared" si="30"/>
        <v>711.9190000000001</v>
      </c>
      <c r="O230" s="23">
        <f t="shared" si="30"/>
        <v>579.74599999999998</v>
      </c>
    </row>
    <row r="231" spans="1:15" s="61" customFormat="1" ht="78.75" customHeight="1" x14ac:dyDescent="0.25">
      <c r="A231" s="41">
        <f>A227+1</f>
        <v>210</v>
      </c>
      <c r="B231" s="41">
        <v>1</v>
      </c>
      <c r="C231" s="41">
        <v>267</v>
      </c>
      <c r="D231" s="42" t="s">
        <v>368</v>
      </c>
      <c r="E231" s="129" t="s">
        <v>43</v>
      </c>
      <c r="F231" s="129" t="s">
        <v>369</v>
      </c>
      <c r="G231" s="41" t="s">
        <v>63</v>
      </c>
      <c r="H231" s="43">
        <v>170</v>
      </c>
      <c r="I231" s="43">
        <v>85</v>
      </c>
      <c r="J231" s="43">
        <v>49.5</v>
      </c>
      <c r="K231" s="43">
        <v>0</v>
      </c>
      <c r="L231" s="43">
        <v>0</v>
      </c>
      <c r="M231" s="43">
        <v>35.5</v>
      </c>
      <c r="N231" s="43">
        <v>0</v>
      </c>
      <c r="O231" s="43">
        <v>0</v>
      </c>
    </row>
    <row r="232" spans="1:15" s="61" customFormat="1" ht="64.5" customHeight="1" x14ac:dyDescent="0.25">
      <c r="A232" s="41">
        <f>A231+1</f>
        <v>211</v>
      </c>
      <c r="B232" s="41">
        <f>B231+1</f>
        <v>2</v>
      </c>
      <c r="C232" s="41">
        <v>448</v>
      </c>
      <c r="D232" s="42" t="s">
        <v>357</v>
      </c>
      <c r="E232" s="129" t="s">
        <v>43</v>
      </c>
      <c r="F232" s="129" t="s">
        <v>358</v>
      </c>
      <c r="G232" s="41" t="s">
        <v>359</v>
      </c>
      <c r="H232" s="43">
        <v>220</v>
      </c>
      <c r="I232" s="43">
        <v>100</v>
      </c>
      <c r="J232" s="43">
        <v>75</v>
      </c>
      <c r="K232" s="43">
        <v>0</v>
      </c>
      <c r="L232" s="43">
        <v>0</v>
      </c>
      <c r="M232" s="43">
        <v>10</v>
      </c>
      <c r="N232" s="43">
        <v>35</v>
      </c>
      <c r="O232" s="43">
        <v>0</v>
      </c>
    </row>
    <row r="233" spans="1:15" s="61" customFormat="1" ht="75" x14ac:dyDescent="0.25">
      <c r="A233" s="41">
        <f>A232+1</f>
        <v>212</v>
      </c>
      <c r="B233" s="41">
        <f>B232+1</f>
        <v>3</v>
      </c>
      <c r="C233" s="41">
        <v>480</v>
      </c>
      <c r="D233" s="42" t="s">
        <v>374</v>
      </c>
      <c r="E233" s="129" t="s">
        <v>43</v>
      </c>
      <c r="F233" s="129" t="s">
        <v>375</v>
      </c>
      <c r="G233" s="41" t="s">
        <v>62</v>
      </c>
      <c r="H233" s="43">
        <v>176.76599999999999</v>
      </c>
      <c r="I233" s="43">
        <v>61.13</v>
      </c>
      <c r="J233" s="43">
        <v>80</v>
      </c>
      <c r="K233" s="43">
        <v>0</v>
      </c>
      <c r="L233" s="43">
        <v>0</v>
      </c>
      <c r="M233" s="43">
        <v>0</v>
      </c>
      <c r="N233" s="43">
        <v>19</v>
      </c>
      <c r="O233" s="43">
        <v>16.635999999999999</v>
      </c>
    </row>
    <row r="234" spans="1:15" s="61" customFormat="1" ht="46.5" customHeight="1" x14ac:dyDescent="0.25">
      <c r="A234" s="41">
        <f t="shared" ref="A234:A274" si="31">A233+1</f>
        <v>213</v>
      </c>
      <c r="B234" s="41">
        <f t="shared" ref="B234:B259" si="32">B233+1</f>
        <v>4</v>
      </c>
      <c r="C234" s="41">
        <v>610</v>
      </c>
      <c r="D234" s="42" t="s">
        <v>389</v>
      </c>
      <c r="E234" s="129" t="s">
        <v>43</v>
      </c>
      <c r="F234" s="129" t="s">
        <v>45</v>
      </c>
      <c r="G234" s="41" t="s">
        <v>63</v>
      </c>
      <c r="H234" s="43">
        <v>112</v>
      </c>
      <c r="I234" s="43">
        <v>54.88</v>
      </c>
      <c r="J234" s="43">
        <v>33.6</v>
      </c>
      <c r="K234" s="43">
        <v>0</v>
      </c>
      <c r="L234" s="43">
        <v>0</v>
      </c>
      <c r="M234" s="43">
        <v>0</v>
      </c>
      <c r="N234" s="43">
        <v>23.52</v>
      </c>
      <c r="O234" s="43">
        <v>0</v>
      </c>
    </row>
    <row r="235" spans="1:15" s="61" customFormat="1" ht="64.5" customHeight="1" x14ac:dyDescent="0.25">
      <c r="A235" s="41">
        <f t="shared" si="31"/>
        <v>214</v>
      </c>
      <c r="B235" s="41">
        <f t="shared" si="32"/>
        <v>5</v>
      </c>
      <c r="C235" s="41">
        <v>697</v>
      </c>
      <c r="D235" s="42" t="s">
        <v>370</v>
      </c>
      <c r="E235" s="129" t="s">
        <v>43</v>
      </c>
      <c r="F235" s="129" t="s">
        <v>45</v>
      </c>
      <c r="G235" s="41" t="s">
        <v>63</v>
      </c>
      <c r="H235" s="43">
        <v>404.52199999999999</v>
      </c>
      <c r="I235" s="43">
        <v>198.21600000000001</v>
      </c>
      <c r="J235" s="43">
        <v>121.357</v>
      </c>
      <c r="K235" s="43">
        <v>0</v>
      </c>
      <c r="L235" s="43">
        <v>0</v>
      </c>
      <c r="M235" s="43">
        <v>19</v>
      </c>
      <c r="N235" s="43">
        <v>43.53</v>
      </c>
      <c r="O235" s="43">
        <v>22.419</v>
      </c>
    </row>
    <row r="236" spans="1:15" s="61" customFormat="1" ht="64.5" customHeight="1" x14ac:dyDescent="0.25">
      <c r="A236" s="41">
        <f t="shared" si="31"/>
        <v>215</v>
      </c>
      <c r="B236" s="41">
        <f t="shared" si="32"/>
        <v>6</v>
      </c>
      <c r="C236" s="41">
        <v>792</v>
      </c>
      <c r="D236" s="42" t="s">
        <v>364</v>
      </c>
      <c r="E236" s="129" t="s">
        <v>43</v>
      </c>
      <c r="F236" s="129" t="s">
        <v>365</v>
      </c>
      <c r="G236" s="41" t="s">
        <v>63</v>
      </c>
      <c r="H236" s="43">
        <v>78</v>
      </c>
      <c r="I236" s="43">
        <v>38</v>
      </c>
      <c r="J236" s="43">
        <v>15</v>
      </c>
      <c r="K236" s="43">
        <v>8</v>
      </c>
      <c r="L236" s="43">
        <v>0</v>
      </c>
      <c r="M236" s="43">
        <v>7</v>
      </c>
      <c r="N236" s="43">
        <v>10</v>
      </c>
      <c r="O236" s="43">
        <v>0</v>
      </c>
    </row>
    <row r="237" spans="1:15" s="61" customFormat="1" ht="64.5" customHeight="1" x14ac:dyDescent="0.25">
      <c r="A237" s="41">
        <f t="shared" si="31"/>
        <v>216</v>
      </c>
      <c r="B237" s="41">
        <f t="shared" si="32"/>
        <v>7</v>
      </c>
      <c r="C237" s="41">
        <v>822</v>
      </c>
      <c r="D237" s="42" t="s">
        <v>371</v>
      </c>
      <c r="E237" s="129" t="s">
        <v>43</v>
      </c>
      <c r="F237" s="129" t="s">
        <v>372</v>
      </c>
      <c r="G237" s="41" t="s">
        <v>373</v>
      </c>
      <c r="H237" s="43">
        <v>149.881</v>
      </c>
      <c r="I237" s="43">
        <v>60</v>
      </c>
      <c r="J237" s="43">
        <v>56.718000000000004</v>
      </c>
      <c r="K237" s="43">
        <v>0</v>
      </c>
      <c r="L237" s="43">
        <v>0</v>
      </c>
      <c r="M237" s="43">
        <v>20</v>
      </c>
      <c r="N237" s="43">
        <v>0</v>
      </c>
      <c r="O237" s="43">
        <v>13.163</v>
      </c>
    </row>
    <row r="238" spans="1:15" s="61" customFormat="1" ht="64.5" customHeight="1" x14ac:dyDescent="0.25">
      <c r="A238" s="41">
        <f t="shared" si="31"/>
        <v>217</v>
      </c>
      <c r="B238" s="41">
        <f t="shared" si="32"/>
        <v>8</v>
      </c>
      <c r="C238" s="41">
        <v>850</v>
      </c>
      <c r="D238" s="42" t="s">
        <v>390</v>
      </c>
      <c r="E238" s="129" t="s">
        <v>43</v>
      </c>
      <c r="F238" s="129" t="s">
        <v>391</v>
      </c>
      <c r="G238" s="41" t="s">
        <v>63</v>
      </c>
      <c r="H238" s="43">
        <v>44.563000000000002</v>
      </c>
      <c r="I238" s="43">
        <v>22</v>
      </c>
      <c r="J238" s="43">
        <v>12.563000000000001</v>
      </c>
      <c r="K238" s="43">
        <v>0</v>
      </c>
      <c r="L238" s="43">
        <v>0</v>
      </c>
      <c r="M238" s="43">
        <v>0</v>
      </c>
      <c r="N238" s="43">
        <v>10</v>
      </c>
      <c r="O238" s="43">
        <v>0</v>
      </c>
    </row>
    <row r="239" spans="1:15" s="61" customFormat="1" ht="64.5" customHeight="1" x14ac:dyDescent="0.25">
      <c r="A239" s="41">
        <f t="shared" si="31"/>
        <v>218</v>
      </c>
      <c r="B239" s="41">
        <f t="shared" si="32"/>
        <v>9</v>
      </c>
      <c r="C239" s="41">
        <v>874</v>
      </c>
      <c r="D239" s="42" t="s">
        <v>376</v>
      </c>
      <c r="E239" s="129" t="s">
        <v>43</v>
      </c>
      <c r="F239" s="129" t="s">
        <v>377</v>
      </c>
      <c r="G239" s="41" t="s">
        <v>63</v>
      </c>
      <c r="H239" s="43">
        <v>405.86099999999999</v>
      </c>
      <c r="I239" s="43">
        <v>199.5</v>
      </c>
      <c r="J239" s="43">
        <v>116.66</v>
      </c>
      <c r="K239" s="43">
        <v>0</v>
      </c>
      <c r="L239" s="43">
        <v>0</v>
      </c>
      <c r="M239" s="43">
        <v>0</v>
      </c>
      <c r="N239" s="43">
        <v>60</v>
      </c>
      <c r="O239" s="43">
        <v>29.701000000000001</v>
      </c>
    </row>
    <row r="240" spans="1:15" s="61" customFormat="1" ht="64.5" customHeight="1" x14ac:dyDescent="0.25">
      <c r="A240" s="41">
        <f t="shared" si="31"/>
        <v>219</v>
      </c>
      <c r="B240" s="41">
        <f t="shared" si="32"/>
        <v>10</v>
      </c>
      <c r="C240" s="41">
        <v>922</v>
      </c>
      <c r="D240" s="42" t="s">
        <v>378</v>
      </c>
      <c r="E240" s="129" t="s">
        <v>43</v>
      </c>
      <c r="F240" s="129" t="s">
        <v>67</v>
      </c>
      <c r="G240" s="41" t="s">
        <v>68</v>
      </c>
      <c r="H240" s="43">
        <v>244.33799999999999</v>
      </c>
      <c r="I240" s="43">
        <v>100</v>
      </c>
      <c r="J240" s="43">
        <v>86.415999999999997</v>
      </c>
      <c r="K240" s="43">
        <v>0</v>
      </c>
      <c r="L240" s="43">
        <v>0</v>
      </c>
      <c r="M240" s="43">
        <v>30</v>
      </c>
      <c r="N240" s="43">
        <v>0</v>
      </c>
      <c r="O240" s="43">
        <v>27.922000000000001</v>
      </c>
    </row>
    <row r="241" spans="1:15" s="61" customFormat="1" ht="37.5" x14ac:dyDescent="0.25">
      <c r="A241" s="41">
        <f t="shared" si="31"/>
        <v>220</v>
      </c>
      <c r="B241" s="41">
        <f t="shared" si="32"/>
        <v>11</v>
      </c>
      <c r="C241" s="41">
        <v>956</v>
      </c>
      <c r="D241" s="42" t="s">
        <v>360</v>
      </c>
      <c r="E241" s="129" t="s">
        <v>43</v>
      </c>
      <c r="F241" s="129" t="s">
        <v>361</v>
      </c>
      <c r="G241" s="41" t="s">
        <v>64</v>
      </c>
      <c r="H241" s="43">
        <v>29.1</v>
      </c>
      <c r="I241" s="43">
        <v>6</v>
      </c>
      <c r="J241" s="43">
        <v>5</v>
      </c>
      <c r="K241" s="43">
        <v>5</v>
      </c>
      <c r="L241" s="43">
        <v>0</v>
      </c>
      <c r="M241" s="43">
        <v>10</v>
      </c>
      <c r="N241" s="43">
        <v>3.1</v>
      </c>
      <c r="O241" s="43">
        <v>0</v>
      </c>
    </row>
    <row r="242" spans="1:15" s="61" customFormat="1" ht="40.5" customHeight="1" x14ac:dyDescent="0.25">
      <c r="A242" s="41">
        <f t="shared" si="31"/>
        <v>221</v>
      </c>
      <c r="B242" s="41">
        <f t="shared" si="32"/>
        <v>12</v>
      </c>
      <c r="C242" s="41">
        <v>1091</v>
      </c>
      <c r="D242" s="42" t="s">
        <v>352</v>
      </c>
      <c r="E242" s="129" t="s">
        <v>43</v>
      </c>
      <c r="F242" s="129" t="s">
        <v>353</v>
      </c>
      <c r="G242" s="41" t="s">
        <v>273</v>
      </c>
      <c r="H242" s="43">
        <v>55.612000000000002</v>
      </c>
      <c r="I242" s="43">
        <v>25</v>
      </c>
      <c r="J242" s="43">
        <v>19.611999999999998</v>
      </c>
      <c r="K242" s="43">
        <v>0</v>
      </c>
      <c r="L242" s="43">
        <v>0</v>
      </c>
      <c r="M242" s="43">
        <v>0</v>
      </c>
      <c r="N242" s="43">
        <v>11</v>
      </c>
      <c r="O242" s="43">
        <v>0</v>
      </c>
    </row>
    <row r="243" spans="1:15" s="61" customFormat="1" ht="64.5" customHeight="1" x14ac:dyDescent="0.25">
      <c r="A243" s="41">
        <f t="shared" si="31"/>
        <v>222</v>
      </c>
      <c r="B243" s="41">
        <f t="shared" si="32"/>
        <v>13</v>
      </c>
      <c r="C243" s="41">
        <v>1162</v>
      </c>
      <c r="D243" s="42" t="s">
        <v>366</v>
      </c>
      <c r="E243" s="129" t="s">
        <v>43</v>
      </c>
      <c r="F243" s="129" t="s">
        <v>367</v>
      </c>
      <c r="G243" s="41" t="s">
        <v>70</v>
      </c>
      <c r="H243" s="43">
        <v>299.99700000000001</v>
      </c>
      <c r="I243" s="43">
        <v>149.99799999999999</v>
      </c>
      <c r="J243" s="43">
        <v>64.936000000000007</v>
      </c>
      <c r="K243" s="43">
        <v>0</v>
      </c>
      <c r="L243" s="43">
        <v>0</v>
      </c>
      <c r="M243" s="43">
        <v>63.5</v>
      </c>
      <c r="N243" s="43">
        <v>0</v>
      </c>
      <c r="O243" s="43">
        <v>21.562999999999999</v>
      </c>
    </row>
    <row r="244" spans="1:15" s="61" customFormat="1" ht="86.25" customHeight="1" x14ac:dyDescent="0.25">
      <c r="A244" s="41">
        <f t="shared" si="31"/>
        <v>223</v>
      </c>
      <c r="B244" s="41">
        <f t="shared" si="32"/>
        <v>14</v>
      </c>
      <c r="C244" s="41">
        <v>1208</v>
      </c>
      <c r="D244" s="42" t="s">
        <v>355</v>
      </c>
      <c r="E244" s="129" t="s">
        <v>43</v>
      </c>
      <c r="F244" s="129" t="s">
        <v>356</v>
      </c>
      <c r="G244" s="41" t="s">
        <v>64</v>
      </c>
      <c r="H244" s="43">
        <v>125.30200000000001</v>
      </c>
      <c r="I244" s="43">
        <v>50</v>
      </c>
      <c r="J244" s="43">
        <v>20</v>
      </c>
      <c r="K244" s="43">
        <v>10</v>
      </c>
      <c r="L244" s="43">
        <v>0</v>
      </c>
      <c r="M244" s="43">
        <v>15</v>
      </c>
      <c r="N244" s="43">
        <v>24.588999999999999</v>
      </c>
      <c r="O244" s="43">
        <v>5.7130000000000001</v>
      </c>
    </row>
    <row r="245" spans="1:15" s="61" customFormat="1" ht="64.5" customHeight="1" x14ac:dyDescent="0.25">
      <c r="A245" s="41">
        <f t="shared" si="31"/>
        <v>224</v>
      </c>
      <c r="B245" s="41">
        <f t="shared" si="32"/>
        <v>15</v>
      </c>
      <c r="C245" s="41">
        <v>1226</v>
      </c>
      <c r="D245" s="42" t="s">
        <v>362</v>
      </c>
      <c r="E245" s="129" t="s">
        <v>43</v>
      </c>
      <c r="F245" s="129" t="s">
        <v>44</v>
      </c>
      <c r="G245" s="41" t="s">
        <v>63</v>
      </c>
      <c r="H245" s="43">
        <v>298.89299999999997</v>
      </c>
      <c r="I245" s="43">
        <v>135</v>
      </c>
      <c r="J245" s="43">
        <v>70</v>
      </c>
      <c r="K245" s="43">
        <v>30</v>
      </c>
      <c r="L245" s="43">
        <v>0</v>
      </c>
      <c r="M245" s="43">
        <v>10</v>
      </c>
      <c r="N245" s="43">
        <v>43.194000000000003</v>
      </c>
      <c r="O245" s="43">
        <v>10.699</v>
      </c>
    </row>
    <row r="246" spans="1:15" s="61" customFormat="1" ht="64.5" customHeight="1" x14ac:dyDescent="0.25">
      <c r="A246" s="41">
        <f t="shared" si="31"/>
        <v>225</v>
      </c>
      <c r="B246" s="41">
        <f t="shared" si="32"/>
        <v>16</v>
      </c>
      <c r="C246" s="41">
        <v>1635</v>
      </c>
      <c r="D246" s="42" t="s">
        <v>379</v>
      </c>
      <c r="E246" s="129" t="s">
        <v>43</v>
      </c>
      <c r="F246" s="129" t="s">
        <v>380</v>
      </c>
      <c r="G246" s="41" t="s">
        <v>65</v>
      </c>
      <c r="H246" s="43">
        <v>196.50299999999999</v>
      </c>
      <c r="I246" s="43">
        <v>98</v>
      </c>
      <c r="J246" s="43">
        <v>53.506999999999998</v>
      </c>
      <c r="K246" s="43">
        <v>0</v>
      </c>
      <c r="L246" s="43">
        <v>0</v>
      </c>
      <c r="M246" s="43">
        <v>0</v>
      </c>
      <c r="N246" s="43">
        <v>30</v>
      </c>
      <c r="O246" s="43">
        <v>14.996</v>
      </c>
    </row>
    <row r="247" spans="1:15" s="61" customFormat="1" ht="64.5" customHeight="1" x14ac:dyDescent="0.25">
      <c r="A247" s="41">
        <f t="shared" si="31"/>
        <v>226</v>
      </c>
      <c r="B247" s="41">
        <f t="shared" si="32"/>
        <v>17</v>
      </c>
      <c r="C247" s="41">
        <v>1806</v>
      </c>
      <c r="D247" s="42" t="s">
        <v>350</v>
      </c>
      <c r="E247" s="129" t="s">
        <v>43</v>
      </c>
      <c r="F247" s="129" t="s">
        <v>351</v>
      </c>
      <c r="G247" s="41" t="s">
        <v>63</v>
      </c>
      <c r="H247" s="43">
        <v>400</v>
      </c>
      <c r="I247" s="43">
        <v>200</v>
      </c>
      <c r="J247" s="43">
        <v>114</v>
      </c>
      <c r="K247" s="43">
        <v>0</v>
      </c>
      <c r="L247" s="43">
        <v>0</v>
      </c>
      <c r="M247" s="43">
        <v>43</v>
      </c>
      <c r="N247" s="43">
        <v>0</v>
      </c>
      <c r="O247" s="43">
        <v>43</v>
      </c>
    </row>
    <row r="248" spans="1:15" s="61" customFormat="1" ht="64.5" customHeight="1" x14ac:dyDescent="0.25">
      <c r="A248" s="41">
        <f t="shared" si="31"/>
        <v>227</v>
      </c>
      <c r="B248" s="41">
        <f t="shared" si="32"/>
        <v>18</v>
      </c>
      <c r="C248" s="41">
        <v>1837</v>
      </c>
      <c r="D248" s="42" t="s">
        <v>387</v>
      </c>
      <c r="E248" s="129" t="s">
        <v>43</v>
      </c>
      <c r="F248" s="129" t="s">
        <v>71</v>
      </c>
      <c r="G248" s="41" t="s">
        <v>72</v>
      </c>
      <c r="H248" s="43">
        <v>140.4</v>
      </c>
      <c r="I248" s="43">
        <v>69</v>
      </c>
      <c r="J248" s="43">
        <v>42</v>
      </c>
      <c r="K248" s="43">
        <v>0</v>
      </c>
      <c r="L248" s="43">
        <v>0</v>
      </c>
      <c r="M248" s="43">
        <v>10</v>
      </c>
      <c r="N248" s="43">
        <v>18.350000000000001</v>
      </c>
      <c r="O248" s="43">
        <v>1.05</v>
      </c>
    </row>
    <row r="249" spans="1:15" s="61" customFormat="1" ht="64.5" customHeight="1" x14ac:dyDescent="0.25">
      <c r="A249" s="41">
        <f t="shared" si="31"/>
        <v>228</v>
      </c>
      <c r="B249" s="41">
        <f t="shared" si="32"/>
        <v>19</v>
      </c>
      <c r="C249" s="41">
        <v>1841</v>
      </c>
      <c r="D249" s="42" t="s">
        <v>354</v>
      </c>
      <c r="E249" s="129" t="s">
        <v>43</v>
      </c>
      <c r="F249" s="129" t="s">
        <v>71</v>
      </c>
      <c r="G249" s="41" t="s">
        <v>72</v>
      </c>
      <c r="H249" s="43">
        <v>50</v>
      </c>
      <c r="I249" s="43">
        <v>24.5</v>
      </c>
      <c r="J249" s="43">
        <v>15</v>
      </c>
      <c r="K249" s="43">
        <v>0</v>
      </c>
      <c r="L249" s="43">
        <v>0</v>
      </c>
      <c r="M249" s="43">
        <v>10.5</v>
      </c>
      <c r="N249" s="43">
        <v>0</v>
      </c>
      <c r="O249" s="43">
        <v>0</v>
      </c>
    </row>
    <row r="250" spans="1:15" s="61" customFormat="1" ht="64.5" customHeight="1" x14ac:dyDescent="0.25">
      <c r="A250" s="41">
        <f t="shared" si="31"/>
        <v>229</v>
      </c>
      <c r="B250" s="41">
        <f t="shared" si="32"/>
        <v>20</v>
      </c>
      <c r="C250" s="41">
        <v>1869</v>
      </c>
      <c r="D250" s="42" t="s">
        <v>381</v>
      </c>
      <c r="E250" s="129" t="s">
        <v>43</v>
      </c>
      <c r="F250" s="129" t="s">
        <v>382</v>
      </c>
      <c r="G250" s="41" t="s">
        <v>63</v>
      </c>
      <c r="H250" s="43">
        <v>299.173</v>
      </c>
      <c r="I250" s="43">
        <v>140</v>
      </c>
      <c r="J250" s="43">
        <v>99.173000000000002</v>
      </c>
      <c r="K250" s="43">
        <v>0</v>
      </c>
      <c r="L250" s="43">
        <v>0</v>
      </c>
      <c r="M250" s="43">
        <v>30</v>
      </c>
      <c r="N250" s="43">
        <v>0</v>
      </c>
      <c r="O250" s="43">
        <v>30</v>
      </c>
    </row>
    <row r="251" spans="1:15" s="61" customFormat="1" ht="81.75" customHeight="1" x14ac:dyDescent="0.25">
      <c r="A251" s="41">
        <f t="shared" si="31"/>
        <v>230</v>
      </c>
      <c r="B251" s="41">
        <f t="shared" si="32"/>
        <v>21</v>
      </c>
      <c r="C251" s="41">
        <v>2115</v>
      </c>
      <c r="D251" s="42" t="s">
        <v>383</v>
      </c>
      <c r="E251" s="129" t="s">
        <v>43</v>
      </c>
      <c r="F251" s="129" t="s">
        <v>384</v>
      </c>
      <c r="G251" s="41" t="s">
        <v>385</v>
      </c>
      <c r="H251" s="43">
        <v>251.94300000000001</v>
      </c>
      <c r="I251" s="43">
        <v>125</v>
      </c>
      <c r="J251" s="43">
        <v>73.980999999999995</v>
      </c>
      <c r="K251" s="43">
        <v>0</v>
      </c>
      <c r="L251" s="43">
        <v>0</v>
      </c>
      <c r="M251" s="43">
        <v>15</v>
      </c>
      <c r="N251" s="43">
        <v>19.5</v>
      </c>
      <c r="O251" s="43">
        <v>18.462</v>
      </c>
    </row>
    <row r="252" spans="1:15" s="61" customFormat="1" ht="51" customHeight="1" x14ac:dyDescent="0.25">
      <c r="A252" s="41">
        <f t="shared" si="31"/>
        <v>231</v>
      </c>
      <c r="B252" s="41">
        <f t="shared" si="32"/>
        <v>22</v>
      </c>
      <c r="C252" s="41">
        <v>2369</v>
      </c>
      <c r="D252" s="42" t="s">
        <v>388</v>
      </c>
      <c r="E252" s="129" t="s">
        <v>43</v>
      </c>
      <c r="F252" s="129" t="s">
        <v>67</v>
      </c>
      <c r="G252" s="41" t="s">
        <v>68</v>
      </c>
      <c r="H252" s="43">
        <v>21.434999999999999</v>
      </c>
      <c r="I252" s="43">
        <v>10</v>
      </c>
      <c r="J252" s="43">
        <v>6.9349999999999996</v>
      </c>
      <c r="K252" s="43">
        <v>0</v>
      </c>
      <c r="L252" s="43">
        <v>0</v>
      </c>
      <c r="M252" s="43">
        <v>0</v>
      </c>
      <c r="N252" s="43">
        <v>4.5</v>
      </c>
      <c r="O252" s="43">
        <v>0</v>
      </c>
    </row>
    <row r="253" spans="1:15" s="61" customFormat="1" ht="64.5" customHeight="1" x14ac:dyDescent="0.25">
      <c r="A253" s="41">
        <f t="shared" si="31"/>
        <v>232</v>
      </c>
      <c r="B253" s="41">
        <f t="shared" si="32"/>
        <v>23</v>
      </c>
      <c r="C253" s="41">
        <v>2398</v>
      </c>
      <c r="D253" s="42" t="s">
        <v>363</v>
      </c>
      <c r="E253" s="129" t="s">
        <v>43</v>
      </c>
      <c r="F253" s="129" t="s">
        <v>44</v>
      </c>
      <c r="G253" s="41" t="s">
        <v>66</v>
      </c>
      <c r="H253" s="43">
        <v>299.767</v>
      </c>
      <c r="I253" s="43">
        <v>145</v>
      </c>
      <c r="J253" s="43">
        <v>73</v>
      </c>
      <c r="K253" s="43">
        <v>20</v>
      </c>
      <c r="L253" s="43">
        <v>0</v>
      </c>
      <c r="M253" s="43">
        <v>0</v>
      </c>
      <c r="N253" s="43">
        <v>41.527999999999999</v>
      </c>
      <c r="O253" s="43">
        <v>20.239000000000001</v>
      </c>
    </row>
    <row r="254" spans="1:15" s="61" customFormat="1" ht="64.5" customHeight="1" x14ac:dyDescent="0.25">
      <c r="A254" s="41">
        <f t="shared" si="31"/>
        <v>233</v>
      </c>
      <c r="B254" s="41">
        <f t="shared" si="32"/>
        <v>24</v>
      </c>
      <c r="C254" s="41">
        <v>2517</v>
      </c>
      <c r="D254" s="42" t="s">
        <v>392</v>
      </c>
      <c r="E254" s="129" t="s">
        <v>43</v>
      </c>
      <c r="F254" s="129" t="s">
        <v>2097</v>
      </c>
      <c r="G254" s="41" t="s">
        <v>69</v>
      </c>
      <c r="H254" s="43">
        <v>175</v>
      </c>
      <c r="I254" s="43">
        <v>87</v>
      </c>
      <c r="J254" s="43">
        <v>50.110999999999997</v>
      </c>
      <c r="K254" s="43">
        <v>0</v>
      </c>
      <c r="L254" s="43">
        <v>0</v>
      </c>
      <c r="M254" s="43">
        <v>11.933999999999999</v>
      </c>
      <c r="N254" s="43">
        <v>25.954999999999998</v>
      </c>
      <c r="O254" s="43">
        <v>0</v>
      </c>
    </row>
    <row r="255" spans="1:15" s="61" customFormat="1" ht="64.5" customHeight="1" x14ac:dyDescent="0.25">
      <c r="A255" s="41">
        <f t="shared" si="31"/>
        <v>234</v>
      </c>
      <c r="B255" s="41">
        <f t="shared" si="32"/>
        <v>25</v>
      </c>
      <c r="C255" s="41">
        <v>2524</v>
      </c>
      <c r="D255" s="42" t="s">
        <v>386</v>
      </c>
      <c r="E255" s="129" t="s">
        <v>43</v>
      </c>
      <c r="F255" s="129" t="s">
        <v>2097</v>
      </c>
      <c r="G255" s="41" t="s">
        <v>69</v>
      </c>
      <c r="H255" s="43">
        <v>287.18599999999998</v>
      </c>
      <c r="I255" s="43">
        <v>143.59299999999999</v>
      </c>
      <c r="J255" s="43">
        <v>82.831000000000003</v>
      </c>
      <c r="K255" s="43">
        <v>0</v>
      </c>
      <c r="L255" s="43">
        <v>0</v>
      </c>
      <c r="M255" s="43">
        <v>32</v>
      </c>
      <c r="N255" s="43">
        <v>13.336</v>
      </c>
      <c r="O255" s="43">
        <v>15.426</v>
      </c>
    </row>
    <row r="256" spans="1:15" s="52" customFormat="1" ht="48" customHeight="1" x14ac:dyDescent="0.25">
      <c r="A256" s="41">
        <f t="shared" si="31"/>
        <v>235</v>
      </c>
      <c r="B256" s="41">
        <f t="shared" si="32"/>
        <v>26</v>
      </c>
      <c r="C256" s="41">
        <v>182</v>
      </c>
      <c r="D256" s="42" t="s">
        <v>898</v>
      </c>
      <c r="E256" s="129" t="s">
        <v>836</v>
      </c>
      <c r="F256" s="129" t="s">
        <v>899</v>
      </c>
      <c r="G256" s="41" t="s">
        <v>63</v>
      </c>
      <c r="H256" s="43">
        <v>167.673</v>
      </c>
      <c r="I256" s="43">
        <v>83.8</v>
      </c>
      <c r="J256" s="43">
        <v>49.046999999999997</v>
      </c>
      <c r="K256" s="43">
        <v>0</v>
      </c>
      <c r="L256" s="43">
        <v>0</v>
      </c>
      <c r="M256" s="43">
        <v>7</v>
      </c>
      <c r="N256" s="43">
        <v>14.8</v>
      </c>
      <c r="O256" s="43">
        <v>13.026</v>
      </c>
    </row>
    <row r="257" spans="1:15" s="52" customFormat="1" ht="87.75" customHeight="1" x14ac:dyDescent="0.25">
      <c r="A257" s="41">
        <f t="shared" si="31"/>
        <v>236</v>
      </c>
      <c r="B257" s="41">
        <f t="shared" si="32"/>
        <v>27</v>
      </c>
      <c r="C257" s="41">
        <v>285</v>
      </c>
      <c r="D257" s="42" t="s">
        <v>896</v>
      </c>
      <c r="E257" s="129" t="s">
        <v>836</v>
      </c>
      <c r="F257" s="129" t="s">
        <v>897</v>
      </c>
      <c r="G257" s="41" t="s">
        <v>63</v>
      </c>
      <c r="H257" s="43">
        <v>399.86500000000001</v>
      </c>
      <c r="I257" s="43">
        <v>199.93199999999999</v>
      </c>
      <c r="J257" s="43">
        <v>105.53400000000001</v>
      </c>
      <c r="K257" s="43">
        <v>0</v>
      </c>
      <c r="L257" s="43">
        <v>0</v>
      </c>
      <c r="M257" s="43">
        <v>10</v>
      </c>
      <c r="N257" s="43">
        <v>69.917000000000002</v>
      </c>
      <c r="O257" s="43">
        <v>14.481999999999999</v>
      </c>
    </row>
    <row r="258" spans="1:15" s="52" customFormat="1" ht="56.25" customHeight="1" x14ac:dyDescent="0.25">
      <c r="A258" s="41">
        <f t="shared" si="31"/>
        <v>237</v>
      </c>
      <c r="B258" s="41">
        <f t="shared" si="32"/>
        <v>28</v>
      </c>
      <c r="C258" s="41">
        <v>1620</v>
      </c>
      <c r="D258" s="42" t="s">
        <v>900</v>
      </c>
      <c r="E258" s="129" t="s">
        <v>836</v>
      </c>
      <c r="F258" s="129" t="s">
        <v>901</v>
      </c>
      <c r="G258" s="41" t="s">
        <v>902</v>
      </c>
      <c r="H258" s="43">
        <v>200.137</v>
      </c>
      <c r="I258" s="43">
        <v>100.068</v>
      </c>
      <c r="J258" s="43">
        <v>30.001000000000001</v>
      </c>
      <c r="K258" s="43">
        <v>29.628</v>
      </c>
      <c r="L258" s="43">
        <v>0</v>
      </c>
      <c r="M258" s="43">
        <v>5</v>
      </c>
      <c r="N258" s="43">
        <v>15.948</v>
      </c>
      <c r="O258" s="43">
        <v>19.492000000000001</v>
      </c>
    </row>
    <row r="259" spans="1:15" s="52" customFormat="1" ht="78" customHeight="1" x14ac:dyDescent="0.25">
      <c r="A259" s="41">
        <f t="shared" si="31"/>
        <v>238</v>
      </c>
      <c r="B259" s="41">
        <f t="shared" si="32"/>
        <v>29</v>
      </c>
      <c r="C259" s="62">
        <v>1495</v>
      </c>
      <c r="D259" s="42" t="s">
        <v>1085</v>
      </c>
      <c r="E259" s="129" t="s">
        <v>1065</v>
      </c>
      <c r="F259" s="129" t="s">
        <v>1067</v>
      </c>
      <c r="G259" s="41" t="s">
        <v>1086</v>
      </c>
      <c r="H259" s="63">
        <v>50.064</v>
      </c>
      <c r="I259" s="63">
        <v>25</v>
      </c>
      <c r="J259" s="63">
        <v>10.29</v>
      </c>
      <c r="K259" s="63">
        <v>0</v>
      </c>
      <c r="L259" s="63">
        <v>0</v>
      </c>
      <c r="M259" s="63">
        <v>7.5</v>
      </c>
      <c r="N259" s="63">
        <v>0</v>
      </c>
      <c r="O259" s="63">
        <v>7.274</v>
      </c>
    </row>
    <row r="260" spans="1:15" s="52" customFormat="1" ht="80.25" customHeight="1" x14ac:dyDescent="0.25">
      <c r="A260" s="41">
        <f t="shared" si="31"/>
        <v>239</v>
      </c>
      <c r="B260" s="41">
        <f t="shared" ref="B260:B274" si="33">B259+1</f>
        <v>30</v>
      </c>
      <c r="C260" s="62">
        <v>1639</v>
      </c>
      <c r="D260" s="42" t="s">
        <v>1087</v>
      </c>
      <c r="E260" s="129" t="s">
        <v>1065</v>
      </c>
      <c r="F260" s="129" t="s">
        <v>1088</v>
      </c>
      <c r="G260" s="41" t="s">
        <v>1089</v>
      </c>
      <c r="H260" s="63">
        <v>92.162000000000006</v>
      </c>
      <c r="I260" s="63">
        <v>46</v>
      </c>
      <c r="J260" s="63">
        <v>22.434999999999999</v>
      </c>
      <c r="K260" s="63">
        <v>0</v>
      </c>
      <c r="L260" s="63">
        <v>0</v>
      </c>
      <c r="M260" s="63">
        <v>12</v>
      </c>
      <c r="N260" s="63">
        <v>0</v>
      </c>
      <c r="O260" s="63">
        <v>11.727</v>
      </c>
    </row>
    <row r="261" spans="1:15" s="52" customFormat="1" ht="80.25" customHeight="1" x14ac:dyDescent="0.25">
      <c r="A261" s="41">
        <f t="shared" si="31"/>
        <v>240</v>
      </c>
      <c r="B261" s="41">
        <f t="shared" si="33"/>
        <v>31</v>
      </c>
      <c r="C261" s="62">
        <v>2083</v>
      </c>
      <c r="D261" s="42" t="s">
        <v>1090</v>
      </c>
      <c r="E261" s="129" t="s">
        <v>1065</v>
      </c>
      <c r="F261" s="129" t="s">
        <v>1088</v>
      </c>
      <c r="G261" s="41" t="s">
        <v>1091</v>
      </c>
      <c r="H261" s="63">
        <v>78.143000000000001</v>
      </c>
      <c r="I261" s="63">
        <v>30</v>
      </c>
      <c r="J261" s="63">
        <v>26.172000000000001</v>
      </c>
      <c r="K261" s="63">
        <v>0</v>
      </c>
      <c r="L261" s="63">
        <v>0</v>
      </c>
      <c r="M261" s="63">
        <v>11</v>
      </c>
      <c r="N261" s="63">
        <v>0</v>
      </c>
      <c r="O261" s="63">
        <v>10.971</v>
      </c>
    </row>
    <row r="262" spans="1:15" s="40" customFormat="1" ht="42" customHeight="1" x14ac:dyDescent="0.25">
      <c r="A262" s="41">
        <f t="shared" si="31"/>
        <v>241</v>
      </c>
      <c r="B262" s="41">
        <f t="shared" si="33"/>
        <v>32</v>
      </c>
      <c r="C262" s="41">
        <v>2590</v>
      </c>
      <c r="D262" s="42" t="s">
        <v>2377</v>
      </c>
      <c r="E262" s="129" t="s">
        <v>1065</v>
      </c>
      <c r="F262" s="129" t="s">
        <v>1067</v>
      </c>
      <c r="G262" s="41" t="s">
        <v>66</v>
      </c>
      <c r="H262" s="43">
        <v>499.96800000000002</v>
      </c>
      <c r="I262" s="43">
        <v>200</v>
      </c>
      <c r="J262" s="43">
        <v>245.649</v>
      </c>
      <c r="K262" s="43">
        <v>0</v>
      </c>
      <c r="L262" s="43">
        <v>0</v>
      </c>
      <c r="M262" s="43">
        <v>30</v>
      </c>
      <c r="N262" s="43">
        <v>0</v>
      </c>
      <c r="O262" s="43">
        <v>24.318999999999999</v>
      </c>
    </row>
    <row r="263" spans="1:15" s="61" customFormat="1" ht="63.75" customHeight="1" x14ac:dyDescent="0.25">
      <c r="A263" s="41">
        <f t="shared" si="31"/>
        <v>242</v>
      </c>
      <c r="B263" s="41">
        <f t="shared" si="33"/>
        <v>33</v>
      </c>
      <c r="C263" s="41">
        <v>1954</v>
      </c>
      <c r="D263" s="42" t="s">
        <v>1250</v>
      </c>
      <c r="E263" s="129" t="s">
        <v>1231</v>
      </c>
      <c r="F263" s="129" t="s">
        <v>1251</v>
      </c>
      <c r="G263" s="130" t="s">
        <v>70</v>
      </c>
      <c r="H263" s="43">
        <v>399.62200000000001</v>
      </c>
      <c r="I263" s="43">
        <v>190</v>
      </c>
      <c r="J263" s="43">
        <v>60</v>
      </c>
      <c r="K263" s="43">
        <v>68.622</v>
      </c>
      <c r="L263" s="43">
        <v>0</v>
      </c>
      <c r="M263" s="43">
        <v>0</v>
      </c>
      <c r="N263" s="43">
        <v>55</v>
      </c>
      <c r="O263" s="43">
        <v>26</v>
      </c>
    </row>
    <row r="264" spans="1:15" s="61" customFormat="1" ht="42" customHeight="1" x14ac:dyDescent="0.25">
      <c r="A264" s="41">
        <f t="shared" si="31"/>
        <v>243</v>
      </c>
      <c r="B264" s="41">
        <f t="shared" si="33"/>
        <v>34</v>
      </c>
      <c r="C264" s="41">
        <v>2576</v>
      </c>
      <c r="D264" s="42" t="s">
        <v>1252</v>
      </c>
      <c r="E264" s="129" t="s">
        <v>1231</v>
      </c>
      <c r="F264" s="129" t="s">
        <v>1253</v>
      </c>
      <c r="G264" s="130" t="s">
        <v>359</v>
      </c>
      <c r="H264" s="43">
        <v>197.88900000000001</v>
      </c>
      <c r="I264" s="43">
        <v>95.213999999999999</v>
      </c>
      <c r="J264" s="43">
        <v>0</v>
      </c>
      <c r="K264" s="43">
        <v>57.395000000000003</v>
      </c>
      <c r="L264" s="43">
        <v>0</v>
      </c>
      <c r="M264" s="43">
        <v>25.5</v>
      </c>
      <c r="N264" s="43">
        <v>0</v>
      </c>
      <c r="O264" s="43">
        <v>19.78</v>
      </c>
    </row>
    <row r="265" spans="1:15" s="61" customFormat="1" ht="45" customHeight="1" x14ac:dyDescent="0.25">
      <c r="A265" s="41">
        <f t="shared" si="31"/>
        <v>244</v>
      </c>
      <c r="B265" s="41">
        <f t="shared" si="33"/>
        <v>35</v>
      </c>
      <c r="C265" s="41">
        <v>2658</v>
      </c>
      <c r="D265" s="42" t="s">
        <v>1254</v>
      </c>
      <c r="E265" s="129" t="s">
        <v>1231</v>
      </c>
      <c r="F265" s="129" t="s">
        <v>1255</v>
      </c>
      <c r="G265" s="130" t="s">
        <v>63</v>
      </c>
      <c r="H265" s="43">
        <v>298.46499999999997</v>
      </c>
      <c r="I265" s="43">
        <v>145</v>
      </c>
      <c r="J265" s="43">
        <v>93.206999999999994</v>
      </c>
      <c r="K265" s="43">
        <v>0</v>
      </c>
      <c r="L265" s="43">
        <v>0</v>
      </c>
      <c r="M265" s="43">
        <v>44</v>
      </c>
      <c r="N265" s="43">
        <v>0</v>
      </c>
      <c r="O265" s="43">
        <v>16.257999999999999</v>
      </c>
    </row>
    <row r="266" spans="1:15" s="40" customFormat="1" ht="87.75" customHeight="1" x14ac:dyDescent="0.25">
      <c r="A266" s="41">
        <f t="shared" si="31"/>
        <v>245</v>
      </c>
      <c r="B266" s="41">
        <f t="shared" si="33"/>
        <v>36</v>
      </c>
      <c r="C266" s="41">
        <v>852</v>
      </c>
      <c r="D266" s="42" t="s">
        <v>2413</v>
      </c>
      <c r="E266" s="129" t="s">
        <v>2038</v>
      </c>
      <c r="F266" s="129" t="s">
        <v>2069</v>
      </c>
      <c r="G266" s="41" t="s">
        <v>66</v>
      </c>
      <c r="H266" s="43">
        <v>33.909999999999997</v>
      </c>
      <c r="I266" s="43">
        <v>16.954999999999998</v>
      </c>
      <c r="J266" s="43">
        <v>0</v>
      </c>
      <c r="K266" s="43">
        <v>0</v>
      </c>
      <c r="L266" s="43">
        <v>0</v>
      </c>
      <c r="M266" s="43">
        <v>0</v>
      </c>
      <c r="N266" s="43">
        <v>16.954999999999998</v>
      </c>
      <c r="O266" s="43">
        <v>0</v>
      </c>
    </row>
    <row r="267" spans="1:15" s="52" customFormat="1" ht="78.75" customHeight="1" x14ac:dyDescent="0.25">
      <c r="A267" s="41">
        <f t="shared" si="31"/>
        <v>246</v>
      </c>
      <c r="B267" s="41">
        <f t="shared" si="33"/>
        <v>37</v>
      </c>
      <c r="C267" s="41">
        <v>1536</v>
      </c>
      <c r="D267" s="42" t="s">
        <v>2098</v>
      </c>
      <c r="E267" s="129" t="s">
        <v>2038</v>
      </c>
      <c r="F267" s="129" t="s">
        <v>2069</v>
      </c>
      <c r="G267" s="41" t="s">
        <v>66</v>
      </c>
      <c r="H267" s="43">
        <v>161.82</v>
      </c>
      <c r="I267" s="43">
        <v>80</v>
      </c>
      <c r="J267" s="43">
        <v>0</v>
      </c>
      <c r="K267" s="43">
        <v>0</v>
      </c>
      <c r="L267" s="43">
        <v>0</v>
      </c>
      <c r="M267" s="43">
        <v>3.42</v>
      </c>
      <c r="N267" s="43">
        <v>38.4</v>
      </c>
      <c r="O267" s="43">
        <v>40</v>
      </c>
    </row>
    <row r="268" spans="1:15" s="64" customFormat="1" ht="37.5" x14ac:dyDescent="0.25">
      <c r="A268" s="41">
        <f t="shared" si="31"/>
        <v>247</v>
      </c>
      <c r="B268" s="41">
        <f t="shared" si="33"/>
        <v>38</v>
      </c>
      <c r="C268" s="62">
        <v>1137</v>
      </c>
      <c r="D268" s="131" t="s">
        <v>1616</v>
      </c>
      <c r="E268" s="129" t="s">
        <v>1549</v>
      </c>
      <c r="F268" s="129" t="s">
        <v>1617</v>
      </c>
      <c r="G268" s="41" t="s">
        <v>1618</v>
      </c>
      <c r="H268" s="63">
        <v>298.97800000000001</v>
      </c>
      <c r="I268" s="63">
        <v>139.97800000000001</v>
      </c>
      <c r="J268" s="63">
        <v>0</v>
      </c>
      <c r="K268" s="63">
        <v>5</v>
      </c>
      <c r="L268" s="63">
        <v>0</v>
      </c>
      <c r="M268" s="63">
        <v>77</v>
      </c>
      <c r="N268" s="63">
        <v>0</v>
      </c>
      <c r="O268" s="63">
        <v>77</v>
      </c>
    </row>
    <row r="269" spans="1:15" s="64" customFormat="1" ht="63" x14ac:dyDescent="0.25">
      <c r="A269" s="41">
        <f t="shared" si="31"/>
        <v>248</v>
      </c>
      <c r="B269" s="41">
        <f t="shared" si="33"/>
        <v>39</v>
      </c>
      <c r="C269" s="62">
        <v>1251</v>
      </c>
      <c r="D269" s="131" t="s">
        <v>1619</v>
      </c>
      <c r="E269" s="129" t="s">
        <v>1549</v>
      </c>
      <c r="F269" s="129" t="s">
        <v>1620</v>
      </c>
      <c r="G269" s="41" t="s">
        <v>63</v>
      </c>
      <c r="H269" s="63">
        <v>299.89</v>
      </c>
      <c r="I269" s="63">
        <v>145</v>
      </c>
      <c r="J269" s="63">
        <v>0</v>
      </c>
      <c r="K269" s="63">
        <v>90.093000000000004</v>
      </c>
      <c r="L269" s="63">
        <v>0</v>
      </c>
      <c r="M269" s="63">
        <v>0</v>
      </c>
      <c r="N269" s="63">
        <v>64.796999999999997</v>
      </c>
      <c r="O269" s="63">
        <v>0</v>
      </c>
    </row>
    <row r="270" spans="1:15" s="64" customFormat="1" ht="98.25" customHeight="1" x14ac:dyDescent="0.25">
      <c r="A270" s="41">
        <f t="shared" si="31"/>
        <v>249</v>
      </c>
      <c r="B270" s="41">
        <f t="shared" si="33"/>
        <v>40</v>
      </c>
      <c r="C270" s="62">
        <v>1369</v>
      </c>
      <c r="D270" s="131" t="s">
        <v>1621</v>
      </c>
      <c r="E270" s="129" t="s">
        <v>1549</v>
      </c>
      <c r="F270" s="129" t="s">
        <v>45</v>
      </c>
      <c r="G270" s="41" t="s">
        <v>63</v>
      </c>
      <c r="H270" s="63">
        <v>143.08000000000001</v>
      </c>
      <c r="I270" s="63">
        <v>71.540000000000006</v>
      </c>
      <c r="J270" s="63">
        <v>44.04</v>
      </c>
      <c r="K270" s="63">
        <v>0</v>
      </c>
      <c r="L270" s="63">
        <v>0</v>
      </c>
      <c r="M270" s="63">
        <v>27.5</v>
      </c>
      <c r="N270" s="63">
        <v>0</v>
      </c>
      <c r="O270" s="63">
        <v>0</v>
      </c>
    </row>
    <row r="271" spans="1:15" s="64" customFormat="1" ht="75" x14ac:dyDescent="0.25">
      <c r="A271" s="41">
        <f t="shared" si="31"/>
        <v>250</v>
      </c>
      <c r="B271" s="41">
        <f t="shared" si="33"/>
        <v>41</v>
      </c>
      <c r="C271" s="62">
        <v>2613</v>
      </c>
      <c r="D271" s="131" t="s">
        <v>1622</v>
      </c>
      <c r="E271" s="129" t="s">
        <v>1549</v>
      </c>
      <c r="F271" s="129" t="s">
        <v>1623</v>
      </c>
      <c r="G271" s="41" t="s">
        <v>63</v>
      </c>
      <c r="H271" s="63">
        <v>139.59700000000001</v>
      </c>
      <c r="I271" s="63">
        <v>69.798000000000002</v>
      </c>
      <c r="J271" s="63">
        <v>43.371000000000002</v>
      </c>
      <c r="K271" s="63">
        <v>0</v>
      </c>
      <c r="L271" s="63">
        <v>0</v>
      </c>
      <c r="M271" s="63">
        <v>18</v>
      </c>
      <c r="N271" s="63">
        <v>0</v>
      </c>
      <c r="O271" s="63">
        <v>8.4280000000000008</v>
      </c>
    </row>
    <row r="272" spans="1:15" s="64" customFormat="1" ht="64.5" customHeight="1" x14ac:dyDescent="0.25">
      <c r="A272" s="41">
        <f t="shared" si="31"/>
        <v>251</v>
      </c>
      <c r="B272" s="41">
        <f t="shared" si="33"/>
        <v>42</v>
      </c>
      <c r="C272" s="62">
        <v>2709</v>
      </c>
      <c r="D272" s="131" t="s">
        <v>1624</v>
      </c>
      <c r="E272" s="129" t="s">
        <v>1549</v>
      </c>
      <c r="F272" s="129" t="s">
        <v>1625</v>
      </c>
      <c r="G272" s="41" t="s">
        <v>63</v>
      </c>
      <c r="H272" s="63">
        <v>200</v>
      </c>
      <c r="I272" s="63">
        <v>100</v>
      </c>
      <c r="J272" s="63">
        <v>0</v>
      </c>
      <c r="K272" s="63">
        <v>50</v>
      </c>
      <c r="L272" s="63">
        <v>0</v>
      </c>
      <c r="M272" s="63">
        <v>50</v>
      </c>
      <c r="N272" s="63">
        <v>0</v>
      </c>
      <c r="O272" s="63">
        <v>0</v>
      </c>
    </row>
    <row r="273" spans="1:15" s="64" customFormat="1" ht="68.25" customHeight="1" x14ac:dyDescent="0.25">
      <c r="A273" s="41">
        <f t="shared" si="31"/>
        <v>252</v>
      </c>
      <c r="B273" s="41">
        <f t="shared" si="33"/>
        <v>43</v>
      </c>
      <c r="C273" s="62">
        <v>2435</v>
      </c>
      <c r="D273" s="131" t="s">
        <v>2104</v>
      </c>
      <c r="E273" s="129" t="s">
        <v>2030</v>
      </c>
      <c r="F273" s="129" t="s">
        <v>2099</v>
      </c>
      <c r="G273" s="41" t="s">
        <v>2100</v>
      </c>
      <c r="H273" s="63">
        <v>189.67400000000001</v>
      </c>
      <c r="I273" s="63">
        <v>90</v>
      </c>
      <c r="J273" s="63">
        <v>0</v>
      </c>
      <c r="K273" s="63">
        <v>29.673999999999999</v>
      </c>
      <c r="L273" s="63">
        <v>0</v>
      </c>
      <c r="M273" s="63">
        <v>70</v>
      </c>
      <c r="N273" s="63">
        <v>0</v>
      </c>
      <c r="O273" s="63">
        <v>0</v>
      </c>
    </row>
    <row r="274" spans="1:15" s="64" customFormat="1" ht="81.75" customHeight="1" x14ac:dyDescent="0.25">
      <c r="A274" s="41">
        <f t="shared" si="31"/>
        <v>253</v>
      </c>
      <c r="B274" s="41">
        <f t="shared" si="33"/>
        <v>44</v>
      </c>
      <c r="C274" s="62">
        <v>2533</v>
      </c>
      <c r="D274" s="131" t="s">
        <v>2101</v>
      </c>
      <c r="E274" s="129" t="s">
        <v>2030</v>
      </c>
      <c r="F274" s="129" t="s">
        <v>2102</v>
      </c>
      <c r="G274" s="41" t="s">
        <v>2103</v>
      </c>
      <c r="H274" s="63">
        <v>171.92599999999999</v>
      </c>
      <c r="I274" s="63">
        <v>85</v>
      </c>
      <c r="J274" s="63">
        <v>0</v>
      </c>
      <c r="K274" s="63">
        <v>0</v>
      </c>
      <c r="L274" s="63">
        <v>0</v>
      </c>
      <c r="M274" s="63">
        <v>86.926000000000002</v>
      </c>
      <c r="N274" s="63">
        <v>0</v>
      </c>
      <c r="O274" s="63">
        <v>0</v>
      </c>
    </row>
    <row r="275" spans="1:15" s="17" customFormat="1" ht="20.25" x14ac:dyDescent="0.25">
      <c r="A275" s="14"/>
      <c r="B275" s="25">
        <v>2</v>
      </c>
      <c r="C275" s="15"/>
      <c r="D275" s="18" t="s">
        <v>572</v>
      </c>
      <c r="E275" s="69"/>
      <c r="F275" s="69"/>
      <c r="G275" s="16"/>
      <c r="H275" s="26">
        <f>SUM(H276:H277)</f>
        <v>230.72</v>
      </c>
      <c r="I275" s="26">
        <f>SUM(I276:I277)</f>
        <v>115.36</v>
      </c>
      <c r="J275" s="26">
        <f t="shared" ref="J275:O275" si="34">SUM(J276:J277)</f>
        <v>0</v>
      </c>
      <c r="K275" s="26">
        <f t="shared" si="34"/>
        <v>0</v>
      </c>
      <c r="L275" s="26">
        <f t="shared" si="34"/>
        <v>57.68</v>
      </c>
      <c r="M275" s="26">
        <f t="shared" si="34"/>
        <v>57.68</v>
      </c>
      <c r="N275" s="26">
        <f t="shared" si="34"/>
        <v>0</v>
      </c>
      <c r="O275" s="26">
        <f t="shared" si="34"/>
        <v>0</v>
      </c>
    </row>
    <row r="276" spans="1:15" s="64" customFormat="1" ht="70.5" customHeight="1" x14ac:dyDescent="0.25">
      <c r="A276" s="41">
        <f>A274+1</f>
        <v>254</v>
      </c>
      <c r="B276" s="41">
        <v>1</v>
      </c>
      <c r="C276" s="62">
        <v>2568</v>
      </c>
      <c r="D276" s="131" t="s">
        <v>573</v>
      </c>
      <c r="E276" s="129" t="s">
        <v>43</v>
      </c>
      <c r="F276" s="129" t="s">
        <v>574</v>
      </c>
      <c r="G276" s="41" t="s">
        <v>575</v>
      </c>
      <c r="H276" s="63">
        <v>63.72</v>
      </c>
      <c r="I276" s="63">
        <v>31.86</v>
      </c>
      <c r="J276" s="63">
        <v>0</v>
      </c>
      <c r="K276" s="63">
        <v>0</v>
      </c>
      <c r="L276" s="63">
        <v>15.93</v>
      </c>
      <c r="M276" s="63">
        <v>15.93</v>
      </c>
      <c r="N276" s="63">
        <v>0</v>
      </c>
      <c r="O276" s="63">
        <v>0</v>
      </c>
    </row>
    <row r="277" spans="1:15" s="64" customFormat="1" ht="72" customHeight="1" x14ac:dyDescent="0.25">
      <c r="A277" s="41">
        <f>A276+1</f>
        <v>255</v>
      </c>
      <c r="B277" s="41">
        <f>B276+1</f>
        <v>2</v>
      </c>
      <c r="C277" s="62">
        <v>2550</v>
      </c>
      <c r="D277" s="131" t="s">
        <v>904</v>
      </c>
      <c r="E277" s="129" t="s">
        <v>836</v>
      </c>
      <c r="F277" s="129" t="s">
        <v>576</v>
      </c>
      <c r="G277" s="41" t="s">
        <v>575</v>
      </c>
      <c r="H277" s="63">
        <v>167</v>
      </c>
      <c r="I277" s="63">
        <v>83.5</v>
      </c>
      <c r="J277" s="63">
        <v>0</v>
      </c>
      <c r="K277" s="63">
        <v>0</v>
      </c>
      <c r="L277" s="63">
        <v>41.75</v>
      </c>
      <c r="M277" s="63">
        <v>41.75</v>
      </c>
      <c r="N277" s="63">
        <v>0</v>
      </c>
      <c r="O277" s="63">
        <v>0</v>
      </c>
    </row>
    <row r="278" spans="1:15" s="11" customFormat="1" ht="20.25" x14ac:dyDescent="0.3">
      <c r="A278" s="10"/>
      <c r="B278" s="13">
        <v>21</v>
      </c>
      <c r="C278" s="5"/>
      <c r="D278" s="9" t="s">
        <v>14</v>
      </c>
      <c r="E278" s="67"/>
      <c r="F278" s="67"/>
      <c r="G278" s="5"/>
      <c r="H278" s="12">
        <f>SUM(H279:H299)</f>
        <v>3663.6609999999996</v>
      </c>
      <c r="I278" s="12">
        <f t="shared" ref="I278:O278" si="35">SUM(I279:I299)</f>
        <v>1747.1660000000002</v>
      </c>
      <c r="J278" s="12">
        <f t="shared" si="35"/>
        <v>908.74300000000005</v>
      </c>
      <c r="K278" s="12">
        <f t="shared" si="35"/>
        <v>240.73599999999999</v>
      </c>
      <c r="L278" s="12">
        <f t="shared" si="35"/>
        <v>0</v>
      </c>
      <c r="M278" s="12">
        <f t="shared" si="35"/>
        <v>483.685</v>
      </c>
      <c r="N278" s="12">
        <f t="shared" si="35"/>
        <v>127.137</v>
      </c>
      <c r="O278" s="12">
        <f t="shared" si="35"/>
        <v>156.19400000000002</v>
      </c>
    </row>
    <row r="279" spans="1:15" s="40" customFormat="1" ht="56.25" x14ac:dyDescent="0.25">
      <c r="A279" s="41">
        <f>A277+1</f>
        <v>256</v>
      </c>
      <c r="B279" s="41">
        <v>1</v>
      </c>
      <c r="C279" s="41">
        <v>1405</v>
      </c>
      <c r="D279" s="42" t="s">
        <v>397</v>
      </c>
      <c r="E279" s="129" t="s">
        <v>43</v>
      </c>
      <c r="F279" s="129" t="s">
        <v>398</v>
      </c>
      <c r="G279" s="41" t="s">
        <v>73</v>
      </c>
      <c r="H279" s="43">
        <v>282.113</v>
      </c>
      <c r="I279" s="43">
        <v>141.05600000000001</v>
      </c>
      <c r="J279" s="43">
        <v>76.725999999999999</v>
      </c>
      <c r="K279" s="43">
        <v>0</v>
      </c>
      <c r="L279" s="43">
        <v>0</v>
      </c>
      <c r="M279" s="43">
        <v>30</v>
      </c>
      <c r="N279" s="43">
        <v>10</v>
      </c>
      <c r="O279" s="43">
        <v>24.331</v>
      </c>
    </row>
    <row r="280" spans="1:15" s="40" customFormat="1" ht="56.25" x14ac:dyDescent="0.25">
      <c r="A280" s="41">
        <f>A279+1</f>
        <v>257</v>
      </c>
      <c r="B280" s="41">
        <f>B279+1</f>
        <v>2</v>
      </c>
      <c r="C280" s="41">
        <v>1692</v>
      </c>
      <c r="D280" s="42" t="s">
        <v>396</v>
      </c>
      <c r="E280" s="129" t="s">
        <v>43</v>
      </c>
      <c r="F280" s="129" t="s">
        <v>394</v>
      </c>
      <c r="G280" s="41" t="s">
        <v>107</v>
      </c>
      <c r="H280" s="43">
        <v>414.137</v>
      </c>
      <c r="I280" s="43">
        <v>200</v>
      </c>
      <c r="J280" s="43">
        <v>115.301</v>
      </c>
      <c r="K280" s="43">
        <v>0</v>
      </c>
      <c r="L280" s="43">
        <v>0</v>
      </c>
      <c r="M280" s="43">
        <v>50.12</v>
      </c>
      <c r="N280" s="43">
        <v>0</v>
      </c>
      <c r="O280" s="43">
        <v>48.716000000000001</v>
      </c>
    </row>
    <row r="281" spans="1:15" s="40" customFormat="1" ht="45.75" customHeight="1" x14ac:dyDescent="0.25">
      <c r="A281" s="41">
        <f>A280+1</f>
        <v>258</v>
      </c>
      <c r="B281" s="41">
        <f>B280+1</f>
        <v>3</v>
      </c>
      <c r="C281" s="41">
        <v>1704</v>
      </c>
      <c r="D281" s="42" t="s">
        <v>393</v>
      </c>
      <c r="E281" s="129" t="s">
        <v>43</v>
      </c>
      <c r="F281" s="129" t="s">
        <v>394</v>
      </c>
      <c r="G281" s="41" t="s">
        <v>395</v>
      </c>
      <c r="H281" s="43">
        <v>138.672</v>
      </c>
      <c r="I281" s="43">
        <v>69.335999999999999</v>
      </c>
      <c r="J281" s="43">
        <v>34.113</v>
      </c>
      <c r="K281" s="43">
        <v>0</v>
      </c>
      <c r="L281" s="43">
        <v>0</v>
      </c>
      <c r="M281" s="43">
        <v>0</v>
      </c>
      <c r="N281" s="43">
        <v>27.082000000000001</v>
      </c>
      <c r="O281" s="43">
        <v>8.141</v>
      </c>
    </row>
    <row r="282" spans="1:15" s="40" customFormat="1" ht="86.25" customHeight="1" x14ac:dyDescent="0.25">
      <c r="A282" s="41">
        <f t="shared" ref="A282:A284" si="36">A281+1</f>
        <v>259</v>
      </c>
      <c r="B282" s="41">
        <f t="shared" ref="B282:B283" si="37">B281+1</f>
        <v>4</v>
      </c>
      <c r="C282" s="41">
        <v>2380</v>
      </c>
      <c r="D282" s="42" t="s">
        <v>2378</v>
      </c>
      <c r="E282" s="129" t="s">
        <v>43</v>
      </c>
      <c r="F282" s="129" t="s">
        <v>394</v>
      </c>
      <c r="G282" s="41" t="s">
        <v>1094</v>
      </c>
      <c r="H282" s="43">
        <v>499.08199999999999</v>
      </c>
      <c r="I282" s="43">
        <v>200</v>
      </c>
      <c r="J282" s="43">
        <v>229.209</v>
      </c>
      <c r="K282" s="43">
        <v>0</v>
      </c>
      <c r="L282" s="43">
        <v>0</v>
      </c>
      <c r="M282" s="43">
        <v>11</v>
      </c>
      <c r="N282" s="43">
        <v>24</v>
      </c>
      <c r="O282" s="43">
        <v>34.872999999999998</v>
      </c>
    </row>
    <row r="283" spans="1:15" s="40" customFormat="1" ht="47.25" x14ac:dyDescent="0.25">
      <c r="A283" s="41">
        <f t="shared" si="36"/>
        <v>260</v>
      </c>
      <c r="B283" s="41">
        <f t="shared" si="37"/>
        <v>5</v>
      </c>
      <c r="C283" s="41">
        <v>1065</v>
      </c>
      <c r="D283" s="42" t="s">
        <v>903</v>
      </c>
      <c r="E283" s="129" t="s">
        <v>836</v>
      </c>
      <c r="F283" s="129" t="s">
        <v>398</v>
      </c>
      <c r="G283" s="41" t="s">
        <v>73</v>
      </c>
      <c r="H283" s="43">
        <v>292.06400000000002</v>
      </c>
      <c r="I283" s="43">
        <v>146.03200000000001</v>
      </c>
      <c r="J283" s="43">
        <v>91.058000000000007</v>
      </c>
      <c r="K283" s="43">
        <v>0</v>
      </c>
      <c r="L283" s="43">
        <v>0</v>
      </c>
      <c r="M283" s="43">
        <v>30</v>
      </c>
      <c r="N283" s="43">
        <v>13.455</v>
      </c>
      <c r="O283" s="43">
        <v>11.519</v>
      </c>
    </row>
    <row r="284" spans="1:15" s="52" customFormat="1" ht="52.5" customHeight="1" x14ac:dyDescent="0.25">
      <c r="A284" s="41">
        <f t="shared" si="36"/>
        <v>261</v>
      </c>
      <c r="B284" s="41">
        <f t="shared" ref="B284:B298" si="38">B283+1</f>
        <v>6</v>
      </c>
      <c r="C284" s="62">
        <v>179</v>
      </c>
      <c r="D284" s="42" t="s">
        <v>1092</v>
      </c>
      <c r="E284" s="129" t="s">
        <v>1065</v>
      </c>
      <c r="F284" s="129" t="s">
        <v>1093</v>
      </c>
      <c r="G284" s="41" t="s">
        <v>1094</v>
      </c>
      <c r="H284" s="63">
        <v>199.9</v>
      </c>
      <c r="I284" s="63">
        <v>80</v>
      </c>
      <c r="J284" s="63">
        <v>79.900000000000006</v>
      </c>
      <c r="K284" s="63">
        <v>0</v>
      </c>
      <c r="L284" s="63">
        <v>0</v>
      </c>
      <c r="M284" s="63">
        <v>40</v>
      </c>
      <c r="N284" s="63">
        <v>0</v>
      </c>
      <c r="O284" s="63">
        <v>0</v>
      </c>
    </row>
    <row r="285" spans="1:15" s="52" customFormat="1" ht="48.75" customHeight="1" x14ac:dyDescent="0.25">
      <c r="A285" s="41">
        <f t="shared" ref="A285:A299" si="39">A284+1</f>
        <v>262</v>
      </c>
      <c r="B285" s="41">
        <f t="shared" si="38"/>
        <v>7</v>
      </c>
      <c r="C285" s="62">
        <v>211</v>
      </c>
      <c r="D285" s="42" t="s">
        <v>1101</v>
      </c>
      <c r="E285" s="129" t="s">
        <v>1065</v>
      </c>
      <c r="F285" s="129" t="s">
        <v>2105</v>
      </c>
      <c r="G285" s="41" t="s">
        <v>1102</v>
      </c>
      <c r="H285" s="63">
        <v>65</v>
      </c>
      <c r="I285" s="63">
        <v>32.5</v>
      </c>
      <c r="J285" s="63">
        <f>13+6.5</f>
        <v>19.5</v>
      </c>
      <c r="K285" s="63">
        <v>0</v>
      </c>
      <c r="L285" s="63">
        <v>0</v>
      </c>
      <c r="M285" s="63">
        <v>13</v>
      </c>
      <c r="N285" s="63">
        <v>0</v>
      </c>
      <c r="O285" s="63">
        <v>0</v>
      </c>
    </row>
    <row r="286" spans="1:15" s="52" customFormat="1" ht="45" customHeight="1" x14ac:dyDescent="0.25">
      <c r="A286" s="41">
        <f t="shared" si="39"/>
        <v>263</v>
      </c>
      <c r="B286" s="41">
        <f t="shared" si="38"/>
        <v>8</v>
      </c>
      <c r="C286" s="62">
        <v>233</v>
      </c>
      <c r="D286" s="42" t="s">
        <v>1103</v>
      </c>
      <c r="E286" s="129" t="s">
        <v>1065</v>
      </c>
      <c r="F286" s="129" t="s">
        <v>1099</v>
      </c>
      <c r="G286" s="41" t="s">
        <v>1100</v>
      </c>
      <c r="H286" s="63">
        <v>65</v>
      </c>
      <c r="I286" s="63">
        <v>32.5</v>
      </c>
      <c r="J286" s="63">
        <f>13+6.5</f>
        <v>19.5</v>
      </c>
      <c r="K286" s="63">
        <v>0</v>
      </c>
      <c r="L286" s="63">
        <v>0</v>
      </c>
      <c r="M286" s="63">
        <v>13</v>
      </c>
      <c r="N286" s="63">
        <v>0</v>
      </c>
      <c r="O286" s="63">
        <v>0</v>
      </c>
    </row>
    <row r="287" spans="1:15" s="52" customFormat="1" ht="45" customHeight="1" x14ac:dyDescent="0.25">
      <c r="A287" s="41">
        <f t="shared" si="39"/>
        <v>264</v>
      </c>
      <c r="B287" s="41">
        <f t="shared" si="38"/>
        <v>9</v>
      </c>
      <c r="C287" s="62">
        <v>1791</v>
      </c>
      <c r="D287" s="42" t="s">
        <v>1095</v>
      </c>
      <c r="E287" s="129" t="s">
        <v>1065</v>
      </c>
      <c r="F287" s="129" t="s">
        <v>1096</v>
      </c>
      <c r="G287" s="41" t="s">
        <v>1097</v>
      </c>
      <c r="H287" s="63">
        <v>278.60300000000001</v>
      </c>
      <c r="I287" s="63">
        <v>139</v>
      </c>
      <c r="J287" s="63">
        <v>0</v>
      </c>
      <c r="K287" s="63">
        <v>71.061000000000007</v>
      </c>
      <c r="L287" s="63">
        <v>0</v>
      </c>
      <c r="M287" s="63">
        <v>45</v>
      </c>
      <c r="N287" s="63">
        <v>0</v>
      </c>
      <c r="O287" s="63">
        <v>23.542000000000002</v>
      </c>
    </row>
    <row r="288" spans="1:15" s="52" customFormat="1" ht="80.25" customHeight="1" x14ac:dyDescent="0.25">
      <c r="A288" s="41">
        <f t="shared" si="39"/>
        <v>265</v>
      </c>
      <c r="B288" s="41">
        <f t="shared" si="38"/>
        <v>10</v>
      </c>
      <c r="C288" s="62">
        <v>2194</v>
      </c>
      <c r="D288" s="42" t="s">
        <v>1104</v>
      </c>
      <c r="E288" s="129" t="s">
        <v>1065</v>
      </c>
      <c r="F288" s="129" t="s">
        <v>1105</v>
      </c>
      <c r="G288" s="41" t="s">
        <v>1094</v>
      </c>
      <c r="H288" s="63">
        <v>175.18700000000001</v>
      </c>
      <c r="I288" s="63">
        <v>87.593000000000004</v>
      </c>
      <c r="J288" s="63">
        <v>51.594000000000001</v>
      </c>
      <c r="K288" s="63">
        <v>0</v>
      </c>
      <c r="L288" s="63">
        <v>0</v>
      </c>
      <c r="M288" s="63">
        <v>36</v>
      </c>
      <c r="N288" s="63">
        <v>0</v>
      </c>
      <c r="O288" s="63">
        <v>0</v>
      </c>
    </row>
    <row r="289" spans="1:15" s="52" customFormat="1" ht="45" customHeight="1" x14ac:dyDescent="0.25">
      <c r="A289" s="41">
        <f t="shared" si="39"/>
        <v>266</v>
      </c>
      <c r="B289" s="41">
        <f t="shared" si="38"/>
        <v>11</v>
      </c>
      <c r="C289" s="62">
        <v>2558</v>
      </c>
      <c r="D289" s="42" t="s">
        <v>1098</v>
      </c>
      <c r="E289" s="129" t="s">
        <v>1065</v>
      </c>
      <c r="F289" s="129" t="s">
        <v>1099</v>
      </c>
      <c r="G289" s="41" t="s">
        <v>1100</v>
      </c>
      <c r="H289" s="63">
        <v>136.13999999999999</v>
      </c>
      <c r="I289" s="63">
        <v>68.069999999999993</v>
      </c>
      <c r="J289" s="63">
        <v>40.841999999999999</v>
      </c>
      <c r="K289" s="63">
        <v>0</v>
      </c>
      <c r="L289" s="63">
        <v>0</v>
      </c>
      <c r="M289" s="63">
        <v>27.228000000000002</v>
      </c>
      <c r="N289" s="63">
        <v>0</v>
      </c>
      <c r="O289" s="63">
        <v>0</v>
      </c>
    </row>
    <row r="290" spans="1:15" s="61" customFormat="1" ht="53.25" customHeight="1" x14ac:dyDescent="0.25">
      <c r="A290" s="41">
        <f t="shared" si="39"/>
        <v>267</v>
      </c>
      <c r="B290" s="41">
        <f t="shared" si="38"/>
        <v>12</v>
      </c>
      <c r="C290" s="41">
        <v>299</v>
      </c>
      <c r="D290" s="42" t="s">
        <v>1256</v>
      </c>
      <c r="E290" s="129" t="s">
        <v>1231</v>
      </c>
      <c r="F290" s="129" t="s">
        <v>1257</v>
      </c>
      <c r="G290" s="130" t="s">
        <v>1094</v>
      </c>
      <c r="H290" s="43">
        <v>52.78</v>
      </c>
      <c r="I290" s="43">
        <v>26.39</v>
      </c>
      <c r="J290" s="43">
        <v>14.25</v>
      </c>
      <c r="K290" s="43">
        <v>0</v>
      </c>
      <c r="L290" s="43">
        <v>0</v>
      </c>
      <c r="M290" s="43">
        <v>0</v>
      </c>
      <c r="N290" s="43">
        <v>12.14</v>
      </c>
      <c r="O290" s="43">
        <v>0</v>
      </c>
    </row>
    <row r="291" spans="1:15" s="61" customFormat="1" ht="44.25" customHeight="1" x14ac:dyDescent="0.25">
      <c r="A291" s="41">
        <f t="shared" si="39"/>
        <v>268</v>
      </c>
      <c r="B291" s="41">
        <f t="shared" si="38"/>
        <v>13</v>
      </c>
      <c r="C291" s="41">
        <v>544</v>
      </c>
      <c r="D291" s="42" t="s">
        <v>1261</v>
      </c>
      <c r="E291" s="129" t="s">
        <v>1231</v>
      </c>
      <c r="F291" s="129" t="s">
        <v>1262</v>
      </c>
      <c r="G291" s="130" t="s">
        <v>1263</v>
      </c>
      <c r="H291" s="43">
        <v>15</v>
      </c>
      <c r="I291" s="43">
        <v>7.5</v>
      </c>
      <c r="J291" s="43">
        <v>3.9</v>
      </c>
      <c r="K291" s="43">
        <v>0</v>
      </c>
      <c r="L291" s="43">
        <v>0</v>
      </c>
      <c r="M291" s="43">
        <v>0</v>
      </c>
      <c r="N291" s="43">
        <v>3.6</v>
      </c>
      <c r="O291" s="43">
        <v>0</v>
      </c>
    </row>
    <row r="292" spans="1:15" s="61" customFormat="1" ht="49.5" customHeight="1" x14ac:dyDescent="0.25">
      <c r="A292" s="41">
        <f t="shared" si="39"/>
        <v>269</v>
      </c>
      <c r="B292" s="41">
        <f t="shared" si="38"/>
        <v>14</v>
      </c>
      <c r="C292" s="41">
        <v>1084</v>
      </c>
      <c r="D292" s="42" t="s">
        <v>1266</v>
      </c>
      <c r="E292" s="129" t="s">
        <v>1231</v>
      </c>
      <c r="F292" s="129" t="s">
        <v>1267</v>
      </c>
      <c r="G292" s="130" t="s">
        <v>1268</v>
      </c>
      <c r="H292" s="43">
        <v>40</v>
      </c>
      <c r="I292" s="43">
        <v>20</v>
      </c>
      <c r="J292" s="134">
        <v>10</v>
      </c>
      <c r="K292" s="134">
        <v>0</v>
      </c>
      <c r="L292" s="43">
        <v>0</v>
      </c>
      <c r="M292" s="43">
        <v>0</v>
      </c>
      <c r="N292" s="43">
        <v>10</v>
      </c>
      <c r="O292" s="43">
        <v>0</v>
      </c>
    </row>
    <row r="293" spans="1:15" s="61" customFormat="1" ht="45.75" customHeight="1" x14ac:dyDescent="0.25">
      <c r="A293" s="41">
        <f t="shared" si="39"/>
        <v>270</v>
      </c>
      <c r="B293" s="41">
        <f t="shared" si="38"/>
        <v>15</v>
      </c>
      <c r="C293" s="41">
        <v>2473</v>
      </c>
      <c r="D293" s="42" t="s">
        <v>1264</v>
      </c>
      <c r="E293" s="129" t="s">
        <v>1231</v>
      </c>
      <c r="F293" s="129" t="s">
        <v>1265</v>
      </c>
      <c r="G293" s="130" t="s">
        <v>1094</v>
      </c>
      <c r="H293" s="43">
        <v>23.603999999999999</v>
      </c>
      <c r="I293" s="43">
        <v>11</v>
      </c>
      <c r="J293" s="43">
        <v>7.8840000000000003</v>
      </c>
      <c r="K293" s="43">
        <v>0</v>
      </c>
      <c r="L293" s="43">
        <v>0</v>
      </c>
      <c r="M293" s="43">
        <v>2.36</v>
      </c>
      <c r="N293" s="43">
        <v>2.36</v>
      </c>
      <c r="O293" s="43">
        <v>0</v>
      </c>
    </row>
    <row r="294" spans="1:15" s="61" customFormat="1" ht="42" customHeight="1" x14ac:dyDescent="0.25">
      <c r="A294" s="41">
        <f t="shared" si="39"/>
        <v>271</v>
      </c>
      <c r="B294" s="41">
        <f t="shared" si="38"/>
        <v>16</v>
      </c>
      <c r="C294" s="41">
        <v>2591</v>
      </c>
      <c r="D294" s="42" t="s">
        <v>1258</v>
      </c>
      <c r="E294" s="129" t="s">
        <v>1231</v>
      </c>
      <c r="F294" s="129" t="s">
        <v>1259</v>
      </c>
      <c r="G294" s="130" t="s">
        <v>1260</v>
      </c>
      <c r="H294" s="43">
        <v>35</v>
      </c>
      <c r="I294" s="43">
        <v>17.5</v>
      </c>
      <c r="J294" s="43">
        <f>5+5</f>
        <v>10</v>
      </c>
      <c r="K294" s="43">
        <v>0</v>
      </c>
      <c r="L294" s="43">
        <v>0</v>
      </c>
      <c r="M294" s="43">
        <v>0</v>
      </c>
      <c r="N294" s="43">
        <v>7.5</v>
      </c>
      <c r="O294" s="43">
        <v>0</v>
      </c>
    </row>
    <row r="295" spans="1:15" s="64" customFormat="1" ht="51" customHeight="1" x14ac:dyDescent="0.25">
      <c r="A295" s="41">
        <f t="shared" si="39"/>
        <v>272</v>
      </c>
      <c r="B295" s="41">
        <f t="shared" si="38"/>
        <v>17</v>
      </c>
      <c r="C295" s="62">
        <v>563</v>
      </c>
      <c r="D295" s="131" t="s">
        <v>1626</v>
      </c>
      <c r="E295" s="129" t="s">
        <v>1549</v>
      </c>
      <c r="F295" s="129" t="s">
        <v>1627</v>
      </c>
      <c r="G295" s="41" t="s">
        <v>1094</v>
      </c>
      <c r="H295" s="63">
        <v>299.88499999999999</v>
      </c>
      <c r="I295" s="63">
        <v>149.94200000000001</v>
      </c>
      <c r="J295" s="63">
        <v>89.965999999999994</v>
      </c>
      <c r="K295" s="63">
        <v>0</v>
      </c>
      <c r="L295" s="63">
        <v>0</v>
      </c>
      <c r="M295" s="63">
        <v>59.976999999999997</v>
      </c>
      <c r="N295" s="63">
        <v>0</v>
      </c>
      <c r="O295" s="63">
        <v>0</v>
      </c>
    </row>
    <row r="296" spans="1:15" s="64" customFormat="1" ht="37.5" x14ac:dyDescent="0.25">
      <c r="A296" s="41">
        <f t="shared" si="39"/>
        <v>273</v>
      </c>
      <c r="B296" s="41">
        <f t="shared" si="38"/>
        <v>18</v>
      </c>
      <c r="C296" s="62">
        <v>565</v>
      </c>
      <c r="D296" s="131" t="s">
        <v>1628</v>
      </c>
      <c r="E296" s="129" t="s">
        <v>1549</v>
      </c>
      <c r="F296" s="129" t="s">
        <v>1627</v>
      </c>
      <c r="G296" s="41" t="s">
        <v>1094</v>
      </c>
      <c r="H296" s="63">
        <v>50</v>
      </c>
      <c r="I296" s="63">
        <v>25</v>
      </c>
      <c r="J296" s="63">
        <v>15</v>
      </c>
      <c r="K296" s="63">
        <v>0</v>
      </c>
      <c r="L296" s="63">
        <v>0</v>
      </c>
      <c r="M296" s="63">
        <v>10</v>
      </c>
      <c r="N296" s="63">
        <v>0</v>
      </c>
      <c r="O296" s="63">
        <v>0</v>
      </c>
    </row>
    <row r="297" spans="1:15" s="64" customFormat="1" ht="37.5" x14ac:dyDescent="0.25">
      <c r="A297" s="41">
        <f t="shared" si="39"/>
        <v>274</v>
      </c>
      <c r="B297" s="41">
        <f t="shared" si="38"/>
        <v>19</v>
      </c>
      <c r="C297" s="62">
        <v>1900</v>
      </c>
      <c r="D297" s="131" t="s">
        <v>1629</v>
      </c>
      <c r="E297" s="129" t="s">
        <v>1549</v>
      </c>
      <c r="F297" s="129" t="s">
        <v>1630</v>
      </c>
      <c r="G297" s="41" t="s">
        <v>1268</v>
      </c>
      <c r="H297" s="63">
        <v>95.668999999999997</v>
      </c>
      <c r="I297" s="63">
        <v>47.834000000000003</v>
      </c>
      <c r="J297" s="63">
        <v>0</v>
      </c>
      <c r="K297" s="63">
        <f>6.45+20</f>
        <v>26.45</v>
      </c>
      <c r="L297" s="63">
        <v>0</v>
      </c>
      <c r="M297" s="63">
        <v>0</v>
      </c>
      <c r="N297" s="63">
        <v>17</v>
      </c>
      <c r="O297" s="63">
        <v>4.3849999999999998</v>
      </c>
    </row>
    <row r="298" spans="1:15" s="64" customFormat="1" ht="47.25" customHeight="1" x14ac:dyDescent="0.25">
      <c r="A298" s="41">
        <f t="shared" si="39"/>
        <v>275</v>
      </c>
      <c r="B298" s="41">
        <f t="shared" si="38"/>
        <v>20</v>
      </c>
      <c r="C298" s="62">
        <v>2179</v>
      </c>
      <c r="D298" s="131" t="s">
        <v>1631</v>
      </c>
      <c r="E298" s="129" t="s">
        <v>1549</v>
      </c>
      <c r="F298" s="129" t="s">
        <v>1632</v>
      </c>
      <c r="G298" s="41" t="s">
        <v>1633</v>
      </c>
      <c r="H298" s="63">
        <v>291.827</v>
      </c>
      <c r="I298" s="63">
        <v>145.91300000000001</v>
      </c>
      <c r="J298" s="43">
        <v>0</v>
      </c>
      <c r="K298" s="63">
        <f>15.227+60</f>
        <v>75.227000000000004</v>
      </c>
      <c r="L298" s="63">
        <v>0</v>
      </c>
      <c r="M298" s="63">
        <v>70</v>
      </c>
      <c r="N298" s="63">
        <v>0</v>
      </c>
      <c r="O298" s="63">
        <v>0.68700000000000006</v>
      </c>
    </row>
    <row r="299" spans="1:15" s="61" customFormat="1" ht="45" customHeight="1" x14ac:dyDescent="0.25">
      <c r="A299" s="41">
        <f t="shared" si="39"/>
        <v>276</v>
      </c>
      <c r="B299" s="41">
        <f>B298+1</f>
        <v>21</v>
      </c>
      <c r="C299" s="41">
        <v>2041</v>
      </c>
      <c r="D299" s="42" t="s">
        <v>2106</v>
      </c>
      <c r="E299" s="129" t="s">
        <v>2030</v>
      </c>
      <c r="F299" s="129" t="s">
        <v>2107</v>
      </c>
      <c r="G299" s="41" t="s">
        <v>1263</v>
      </c>
      <c r="H299" s="43">
        <v>213.99799999999999</v>
      </c>
      <c r="I299" s="43">
        <v>100</v>
      </c>
      <c r="J299" s="43">
        <v>0</v>
      </c>
      <c r="K299" s="43">
        <v>67.998000000000005</v>
      </c>
      <c r="L299" s="43">
        <v>0</v>
      </c>
      <c r="M299" s="43">
        <v>46</v>
      </c>
      <c r="N299" s="43">
        <v>0</v>
      </c>
      <c r="O299" s="43">
        <v>0</v>
      </c>
    </row>
    <row r="300" spans="1:15" s="11" customFormat="1" ht="20.25" x14ac:dyDescent="0.3">
      <c r="A300" s="10"/>
      <c r="B300" s="13">
        <f>B301+B338</f>
        <v>41</v>
      </c>
      <c r="C300" s="5"/>
      <c r="D300" s="9" t="s">
        <v>16</v>
      </c>
      <c r="E300" s="67"/>
      <c r="F300" s="67"/>
      <c r="G300" s="5"/>
      <c r="H300" s="12">
        <f t="shared" ref="H300:O300" si="40">H301+H338</f>
        <v>11141.486000000004</v>
      </c>
      <c r="I300" s="12">
        <f t="shared" si="40"/>
        <v>5420.4920000000002</v>
      </c>
      <c r="J300" s="12">
        <f t="shared" si="40"/>
        <v>2303.5330000000004</v>
      </c>
      <c r="K300" s="12">
        <f t="shared" si="40"/>
        <v>895.05900000000008</v>
      </c>
      <c r="L300" s="12">
        <f t="shared" si="40"/>
        <v>266.17899999999997</v>
      </c>
      <c r="M300" s="12">
        <f t="shared" si="40"/>
        <v>1006.771</v>
      </c>
      <c r="N300" s="29">
        <f t="shared" si="40"/>
        <v>808.23899999999981</v>
      </c>
      <c r="O300" s="30">
        <f t="shared" si="40"/>
        <v>441.21300000000002</v>
      </c>
    </row>
    <row r="301" spans="1:15" s="24" customFormat="1" ht="20.25" x14ac:dyDescent="0.3">
      <c r="A301" s="45"/>
      <c r="B301" s="46">
        <v>36</v>
      </c>
      <c r="C301" s="21"/>
      <c r="D301" s="22" t="s">
        <v>94</v>
      </c>
      <c r="E301" s="68"/>
      <c r="F301" s="68"/>
      <c r="G301" s="21"/>
      <c r="H301" s="23">
        <f t="shared" ref="H301:O301" si="41">SUM(H302:H337)</f>
        <v>10327.929000000004</v>
      </c>
      <c r="I301" s="23">
        <f t="shared" si="41"/>
        <v>5013.7139999999999</v>
      </c>
      <c r="J301" s="23">
        <f t="shared" si="41"/>
        <v>2303.5330000000004</v>
      </c>
      <c r="K301" s="23">
        <f t="shared" si="41"/>
        <v>895.05900000000008</v>
      </c>
      <c r="L301" s="23">
        <f t="shared" si="41"/>
        <v>0</v>
      </c>
      <c r="M301" s="23">
        <f t="shared" si="41"/>
        <v>887.87099999999998</v>
      </c>
      <c r="N301" s="23">
        <f t="shared" si="41"/>
        <v>806.23899999999981</v>
      </c>
      <c r="O301" s="23">
        <f t="shared" si="41"/>
        <v>421.51300000000003</v>
      </c>
    </row>
    <row r="302" spans="1:15" s="61" customFormat="1" ht="45" customHeight="1" x14ac:dyDescent="0.25">
      <c r="A302" s="41">
        <f>A299+1</f>
        <v>277</v>
      </c>
      <c r="B302" s="41">
        <v>1</v>
      </c>
      <c r="C302" s="41">
        <v>755</v>
      </c>
      <c r="D302" s="42" t="s">
        <v>406</v>
      </c>
      <c r="E302" s="129" t="s">
        <v>43</v>
      </c>
      <c r="F302" s="129" t="s">
        <v>407</v>
      </c>
      <c r="G302" s="41" t="s">
        <v>91</v>
      </c>
      <c r="H302" s="43">
        <v>299.95299999999997</v>
      </c>
      <c r="I302" s="43">
        <v>149.976</v>
      </c>
      <c r="J302" s="43">
        <v>83.926000000000002</v>
      </c>
      <c r="K302" s="43">
        <v>0</v>
      </c>
      <c r="L302" s="43">
        <v>0</v>
      </c>
      <c r="M302" s="43">
        <v>26</v>
      </c>
      <c r="N302" s="43">
        <v>25.25</v>
      </c>
      <c r="O302" s="43">
        <v>14.801</v>
      </c>
    </row>
    <row r="303" spans="1:15" s="61" customFormat="1" ht="58.5" customHeight="1" x14ac:dyDescent="0.25">
      <c r="A303" s="41">
        <f>A302+1</f>
        <v>278</v>
      </c>
      <c r="B303" s="41">
        <f>B302+1</f>
        <v>2</v>
      </c>
      <c r="C303" s="41">
        <v>972</v>
      </c>
      <c r="D303" s="42" t="s">
        <v>426</v>
      </c>
      <c r="E303" s="129" t="s">
        <v>43</v>
      </c>
      <c r="F303" s="129" t="s">
        <v>45</v>
      </c>
      <c r="G303" s="41" t="s">
        <v>81</v>
      </c>
      <c r="H303" s="43">
        <v>294.07400000000001</v>
      </c>
      <c r="I303" s="43">
        <v>147.03700000000001</v>
      </c>
      <c r="J303" s="43">
        <v>88.221999999999994</v>
      </c>
      <c r="K303" s="43">
        <v>0</v>
      </c>
      <c r="L303" s="43">
        <v>0</v>
      </c>
      <c r="M303" s="43">
        <v>15</v>
      </c>
      <c r="N303" s="43">
        <v>23.623000000000001</v>
      </c>
      <c r="O303" s="43">
        <v>20.192</v>
      </c>
    </row>
    <row r="304" spans="1:15" s="61" customFormat="1" ht="58.5" customHeight="1" x14ac:dyDescent="0.25">
      <c r="A304" s="41">
        <f>A303+1</f>
        <v>279</v>
      </c>
      <c r="B304" s="41">
        <f>B303+1</f>
        <v>3</v>
      </c>
      <c r="C304" s="41">
        <v>987</v>
      </c>
      <c r="D304" s="42" t="s">
        <v>401</v>
      </c>
      <c r="E304" s="129" t="s">
        <v>43</v>
      </c>
      <c r="F304" s="129" t="s">
        <v>402</v>
      </c>
      <c r="G304" s="41" t="s">
        <v>76</v>
      </c>
      <c r="H304" s="43">
        <v>299.75299999999999</v>
      </c>
      <c r="I304" s="43">
        <v>149.876</v>
      </c>
      <c r="J304" s="43">
        <v>43.463999999999999</v>
      </c>
      <c r="K304" s="43">
        <v>43.465000000000003</v>
      </c>
      <c r="L304" s="43">
        <v>0</v>
      </c>
      <c r="M304" s="43">
        <v>5</v>
      </c>
      <c r="N304" s="43">
        <v>47.756</v>
      </c>
      <c r="O304" s="43">
        <v>10.192</v>
      </c>
    </row>
    <row r="305" spans="1:15" s="40" customFormat="1" ht="49.5" customHeight="1" x14ac:dyDescent="0.25">
      <c r="A305" s="41">
        <f t="shared" ref="A305:A337" si="42">A304+1</f>
        <v>280</v>
      </c>
      <c r="B305" s="41">
        <f t="shared" ref="B305:B337" si="43">B304+1</f>
        <v>4</v>
      </c>
      <c r="C305" s="41">
        <v>1031</v>
      </c>
      <c r="D305" s="42" t="s">
        <v>427</v>
      </c>
      <c r="E305" s="129" t="s">
        <v>43</v>
      </c>
      <c r="F305" s="129" t="s">
        <v>428</v>
      </c>
      <c r="G305" s="41" t="s">
        <v>90</v>
      </c>
      <c r="H305" s="43">
        <v>152.77500000000001</v>
      </c>
      <c r="I305" s="43">
        <v>76.387</v>
      </c>
      <c r="J305" s="43">
        <v>45.887999999999998</v>
      </c>
      <c r="K305" s="43">
        <v>0</v>
      </c>
      <c r="L305" s="43">
        <v>0</v>
      </c>
      <c r="M305" s="43">
        <v>10</v>
      </c>
      <c r="N305" s="43">
        <v>10.406000000000001</v>
      </c>
      <c r="O305" s="43">
        <v>10.093999999999999</v>
      </c>
    </row>
    <row r="306" spans="1:15" s="40" customFormat="1" ht="56.25" x14ac:dyDescent="0.25">
      <c r="A306" s="41">
        <f t="shared" si="42"/>
        <v>281</v>
      </c>
      <c r="B306" s="41">
        <f t="shared" si="43"/>
        <v>5</v>
      </c>
      <c r="C306" s="41">
        <v>1089</v>
      </c>
      <c r="D306" s="42" t="s">
        <v>419</v>
      </c>
      <c r="E306" s="129" t="s">
        <v>43</v>
      </c>
      <c r="F306" s="129" t="s">
        <v>296</v>
      </c>
      <c r="G306" s="41" t="s">
        <v>76</v>
      </c>
      <c r="H306" s="43">
        <v>299.99799999999999</v>
      </c>
      <c r="I306" s="43">
        <v>149.999</v>
      </c>
      <c r="J306" s="43">
        <v>44.999000000000002</v>
      </c>
      <c r="K306" s="43">
        <v>45</v>
      </c>
      <c r="L306" s="43">
        <v>0</v>
      </c>
      <c r="M306" s="43">
        <v>10</v>
      </c>
      <c r="N306" s="43">
        <v>40.055999999999997</v>
      </c>
      <c r="O306" s="43">
        <v>9.9440000000000008</v>
      </c>
    </row>
    <row r="307" spans="1:15" s="40" customFormat="1" ht="75" x14ac:dyDescent="0.25">
      <c r="A307" s="41">
        <f t="shared" si="42"/>
        <v>282</v>
      </c>
      <c r="B307" s="41">
        <f t="shared" si="43"/>
        <v>6</v>
      </c>
      <c r="C307" s="41">
        <v>1124</v>
      </c>
      <c r="D307" s="42" t="s">
        <v>429</v>
      </c>
      <c r="E307" s="129" t="s">
        <v>43</v>
      </c>
      <c r="F307" s="129" t="s">
        <v>430</v>
      </c>
      <c r="G307" s="41" t="s">
        <v>76</v>
      </c>
      <c r="H307" s="43">
        <v>299.94</v>
      </c>
      <c r="I307" s="43">
        <v>149.97</v>
      </c>
      <c r="J307" s="43">
        <v>43.667000000000002</v>
      </c>
      <c r="K307" s="43">
        <v>43.667000000000002</v>
      </c>
      <c r="L307" s="43">
        <v>0</v>
      </c>
      <c r="M307" s="43">
        <v>10</v>
      </c>
      <c r="N307" s="43">
        <v>35</v>
      </c>
      <c r="O307" s="43">
        <v>17.635999999999999</v>
      </c>
    </row>
    <row r="308" spans="1:15" s="40" customFormat="1" ht="37.5" x14ac:dyDescent="0.25">
      <c r="A308" s="41">
        <f t="shared" si="42"/>
        <v>283</v>
      </c>
      <c r="B308" s="41">
        <f t="shared" si="43"/>
        <v>7</v>
      </c>
      <c r="C308" s="41">
        <v>1167</v>
      </c>
      <c r="D308" s="42" t="s">
        <v>403</v>
      </c>
      <c r="E308" s="129" t="s">
        <v>43</v>
      </c>
      <c r="F308" s="129" t="s">
        <v>404</v>
      </c>
      <c r="G308" s="41" t="s">
        <v>79</v>
      </c>
      <c r="H308" s="43">
        <v>211.77500000000001</v>
      </c>
      <c r="I308" s="43">
        <v>105.887</v>
      </c>
      <c r="J308" s="43">
        <v>63.438000000000002</v>
      </c>
      <c r="K308" s="43">
        <v>0</v>
      </c>
      <c r="L308" s="43">
        <v>0</v>
      </c>
      <c r="M308" s="43">
        <v>10</v>
      </c>
      <c r="N308" s="43">
        <v>21</v>
      </c>
      <c r="O308" s="43">
        <v>11.45</v>
      </c>
    </row>
    <row r="309" spans="1:15" s="40" customFormat="1" ht="43.5" customHeight="1" x14ac:dyDescent="0.25">
      <c r="A309" s="41">
        <f t="shared" si="42"/>
        <v>284</v>
      </c>
      <c r="B309" s="41">
        <f t="shared" si="43"/>
        <v>8</v>
      </c>
      <c r="C309" s="41">
        <v>1236</v>
      </c>
      <c r="D309" s="42" t="s">
        <v>74</v>
      </c>
      <c r="E309" s="129" t="s">
        <v>43</v>
      </c>
      <c r="F309" s="129" t="s">
        <v>415</v>
      </c>
      <c r="G309" s="41" t="s">
        <v>75</v>
      </c>
      <c r="H309" s="43">
        <v>299.995</v>
      </c>
      <c r="I309" s="43">
        <v>149.99700000000001</v>
      </c>
      <c r="J309" s="43">
        <v>89.968000000000004</v>
      </c>
      <c r="K309" s="43">
        <v>0</v>
      </c>
      <c r="L309" s="43">
        <v>0</v>
      </c>
      <c r="M309" s="43">
        <v>10</v>
      </c>
      <c r="N309" s="43">
        <v>23.187999999999999</v>
      </c>
      <c r="O309" s="43">
        <v>26.841999999999999</v>
      </c>
    </row>
    <row r="310" spans="1:15" s="40" customFormat="1" ht="47.25" x14ac:dyDescent="0.25">
      <c r="A310" s="41">
        <f t="shared" si="42"/>
        <v>285</v>
      </c>
      <c r="B310" s="41">
        <f t="shared" si="43"/>
        <v>9</v>
      </c>
      <c r="C310" s="41">
        <v>1334</v>
      </c>
      <c r="D310" s="42" t="s">
        <v>399</v>
      </c>
      <c r="E310" s="129" t="s">
        <v>43</v>
      </c>
      <c r="F310" s="129" t="s">
        <v>400</v>
      </c>
      <c r="G310" s="41" t="s">
        <v>88</v>
      </c>
      <c r="H310" s="43">
        <v>164.75899999999999</v>
      </c>
      <c r="I310" s="43">
        <v>82.379000000000005</v>
      </c>
      <c r="J310" s="134">
        <v>0</v>
      </c>
      <c r="K310" s="134">
        <v>40.642000000000003</v>
      </c>
      <c r="L310" s="43">
        <v>0</v>
      </c>
      <c r="M310" s="43">
        <v>30</v>
      </c>
      <c r="N310" s="43">
        <v>5.3</v>
      </c>
      <c r="O310" s="43">
        <v>6.4379999999999997</v>
      </c>
    </row>
    <row r="311" spans="1:15" s="40" customFormat="1" ht="47.25" x14ac:dyDescent="0.25">
      <c r="A311" s="41">
        <f t="shared" si="42"/>
        <v>286</v>
      </c>
      <c r="B311" s="41">
        <f t="shared" si="43"/>
        <v>10</v>
      </c>
      <c r="C311" s="41">
        <v>1389</v>
      </c>
      <c r="D311" s="42" t="s">
        <v>2318</v>
      </c>
      <c r="E311" s="129" t="s">
        <v>43</v>
      </c>
      <c r="F311" s="129" t="s">
        <v>405</v>
      </c>
      <c r="G311" s="41" t="s">
        <v>76</v>
      </c>
      <c r="H311" s="43">
        <v>298.81599999999997</v>
      </c>
      <c r="I311" s="43">
        <v>149.40799999999999</v>
      </c>
      <c r="J311" s="43">
        <v>43.328000000000003</v>
      </c>
      <c r="K311" s="43">
        <v>43.329000000000001</v>
      </c>
      <c r="L311" s="43">
        <v>0</v>
      </c>
      <c r="M311" s="43">
        <v>5</v>
      </c>
      <c r="N311" s="43">
        <v>46</v>
      </c>
      <c r="O311" s="43">
        <v>11.750999999999999</v>
      </c>
    </row>
    <row r="312" spans="1:15" s="40" customFormat="1" ht="37.5" x14ac:dyDescent="0.25">
      <c r="A312" s="41">
        <f t="shared" si="42"/>
        <v>287</v>
      </c>
      <c r="B312" s="41">
        <f t="shared" si="43"/>
        <v>11</v>
      </c>
      <c r="C312" s="41">
        <v>1546</v>
      </c>
      <c r="D312" s="42" t="s">
        <v>423</v>
      </c>
      <c r="E312" s="129" t="s">
        <v>43</v>
      </c>
      <c r="F312" s="129" t="s">
        <v>77</v>
      </c>
      <c r="G312" s="41" t="s">
        <v>78</v>
      </c>
      <c r="H312" s="43">
        <v>299.95800000000003</v>
      </c>
      <c r="I312" s="43">
        <v>149.97900000000001</v>
      </c>
      <c r="J312" s="43">
        <v>43.493000000000002</v>
      </c>
      <c r="K312" s="43">
        <v>43.491999999999997</v>
      </c>
      <c r="L312" s="43">
        <v>0</v>
      </c>
      <c r="M312" s="43">
        <v>10</v>
      </c>
      <c r="N312" s="43">
        <v>40.003</v>
      </c>
      <c r="O312" s="43">
        <v>12.991</v>
      </c>
    </row>
    <row r="313" spans="1:15" s="40" customFormat="1" ht="56.25" x14ac:dyDescent="0.25">
      <c r="A313" s="41">
        <f t="shared" si="42"/>
        <v>288</v>
      </c>
      <c r="B313" s="41">
        <f t="shared" si="43"/>
        <v>12</v>
      </c>
      <c r="C313" s="41">
        <v>1613</v>
      </c>
      <c r="D313" s="42" t="s">
        <v>408</v>
      </c>
      <c r="E313" s="129" t="s">
        <v>43</v>
      </c>
      <c r="F313" s="129" t="s">
        <v>409</v>
      </c>
      <c r="G313" s="41" t="s">
        <v>82</v>
      </c>
      <c r="H313" s="43">
        <v>279.255</v>
      </c>
      <c r="I313" s="43">
        <v>139.62700000000001</v>
      </c>
      <c r="J313" s="134">
        <v>40.481000000000002</v>
      </c>
      <c r="K313" s="134">
        <v>40.479999999999997</v>
      </c>
      <c r="L313" s="43">
        <v>0</v>
      </c>
      <c r="M313" s="43">
        <v>25</v>
      </c>
      <c r="N313" s="43">
        <v>18.3</v>
      </c>
      <c r="O313" s="43">
        <v>15.367000000000001</v>
      </c>
    </row>
    <row r="314" spans="1:15" s="40" customFormat="1" ht="43.5" customHeight="1" x14ac:dyDescent="0.25">
      <c r="A314" s="41">
        <f t="shared" si="42"/>
        <v>289</v>
      </c>
      <c r="B314" s="41">
        <f t="shared" si="43"/>
        <v>13</v>
      </c>
      <c r="C314" s="41">
        <v>1623</v>
      </c>
      <c r="D314" s="42" t="s">
        <v>410</v>
      </c>
      <c r="E314" s="129" t="s">
        <v>43</v>
      </c>
      <c r="F314" s="129" t="s">
        <v>411</v>
      </c>
      <c r="G314" s="41" t="s">
        <v>412</v>
      </c>
      <c r="H314" s="43">
        <v>173.06899999999999</v>
      </c>
      <c r="I314" s="43">
        <v>86.534000000000006</v>
      </c>
      <c r="J314" s="43">
        <v>49.316000000000003</v>
      </c>
      <c r="K314" s="43">
        <v>0</v>
      </c>
      <c r="L314" s="43">
        <v>0</v>
      </c>
      <c r="M314" s="43">
        <v>5</v>
      </c>
      <c r="N314" s="43">
        <v>27</v>
      </c>
      <c r="O314" s="43">
        <v>5.2190000000000003</v>
      </c>
    </row>
    <row r="315" spans="1:15" s="40" customFormat="1" ht="50.25" customHeight="1" x14ac:dyDescent="0.25">
      <c r="A315" s="41">
        <f t="shared" si="42"/>
        <v>290</v>
      </c>
      <c r="B315" s="41">
        <f t="shared" si="43"/>
        <v>14</v>
      </c>
      <c r="C315" s="41">
        <v>1712</v>
      </c>
      <c r="D315" s="42" t="s">
        <v>413</v>
      </c>
      <c r="E315" s="129" t="s">
        <v>43</v>
      </c>
      <c r="F315" s="129" t="s">
        <v>414</v>
      </c>
      <c r="G315" s="41" t="s">
        <v>85</v>
      </c>
      <c r="H315" s="43">
        <v>299.99900000000002</v>
      </c>
      <c r="I315" s="43">
        <v>149.999</v>
      </c>
      <c r="J315" s="43">
        <v>87</v>
      </c>
      <c r="K315" s="43">
        <v>0</v>
      </c>
      <c r="L315" s="43">
        <v>0</v>
      </c>
      <c r="M315" s="43">
        <v>33</v>
      </c>
      <c r="N315" s="43">
        <v>30</v>
      </c>
      <c r="O315" s="43">
        <v>0</v>
      </c>
    </row>
    <row r="316" spans="1:15" s="40" customFormat="1" ht="56.25" x14ac:dyDescent="0.25">
      <c r="A316" s="41">
        <f t="shared" si="42"/>
        <v>291</v>
      </c>
      <c r="B316" s="41">
        <f t="shared" si="43"/>
        <v>15</v>
      </c>
      <c r="C316" s="41">
        <v>1738</v>
      </c>
      <c r="D316" s="42" t="s">
        <v>416</v>
      </c>
      <c r="E316" s="129" t="s">
        <v>43</v>
      </c>
      <c r="F316" s="129" t="s">
        <v>417</v>
      </c>
      <c r="G316" s="41" t="s">
        <v>80</v>
      </c>
      <c r="H316" s="43">
        <v>99.8</v>
      </c>
      <c r="I316" s="43">
        <v>49.9</v>
      </c>
      <c r="J316" s="134">
        <v>18.7</v>
      </c>
      <c r="K316" s="134">
        <v>11.2</v>
      </c>
      <c r="L316" s="43">
        <v>0</v>
      </c>
      <c r="M316" s="43">
        <v>10</v>
      </c>
      <c r="N316" s="43">
        <v>10</v>
      </c>
      <c r="O316" s="43">
        <v>0</v>
      </c>
    </row>
    <row r="317" spans="1:15" s="40" customFormat="1" ht="56.25" x14ac:dyDescent="0.25">
      <c r="A317" s="41">
        <f t="shared" si="42"/>
        <v>292</v>
      </c>
      <c r="B317" s="41">
        <f t="shared" si="43"/>
        <v>16</v>
      </c>
      <c r="C317" s="41">
        <v>1774</v>
      </c>
      <c r="D317" s="42" t="s">
        <v>418</v>
      </c>
      <c r="E317" s="129" t="s">
        <v>43</v>
      </c>
      <c r="F317" s="129" t="s">
        <v>83</v>
      </c>
      <c r="G317" s="41" t="s">
        <v>84</v>
      </c>
      <c r="H317" s="43">
        <v>290.56700000000001</v>
      </c>
      <c r="I317" s="43">
        <v>145.28299999999999</v>
      </c>
      <c r="J317" s="43">
        <v>86.921000000000006</v>
      </c>
      <c r="K317" s="43">
        <v>0</v>
      </c>
      <c r="L317" s="43">
        <v>0</v>
      </c>
      <c r="M317" s="43">
        <v>15</v>
      </c>
      <c r="N317" s="43">
        <v>18.536000000000001</v>
      </c>
      <c r="O317" s="43">
        <v>24.827000000000002</v>
      </c>
    </row>
    <row r="318" spans="1:15" s="40" customFormat="1" ht="37.5" x14ac:dyDescent="0.25">
      <c r="A318" s="41">
        <f t="shared" si="42"/>
        <v>293</v>
      </c>
      <c r="B318" s="41">
        <f t="shared" si="43"/>
        <v>17</v>
      </c>
      <c r="C318" s="41">
        <v>1778</v>
      </c>
      <c r="D318" s="42" t="s">
        <v>420</v>
      </c>
      <c r="E318" s="129" t="s">
        <v>43</v>
      </c>
      <c r="F318" s="129" t="s">
        <v>421</v>
      </c>
      <c r="G318" s="41" t="s">
        <v>89</v>
      </c>
      <c r="H318" s="43">
        <v>199.95500000000001</v>
      </c>
      <c r="I318" s="43">
        <v>99.977000000000004</v>
      </c>
      <c r="J318" s="134">
        <v>28.956</v>
      </c>
      <c r="K318" s="43">
        <v>29</v>
      </c>
      <c r="L318" s="43">
        <v>0</v>
      </c>
      <c r="M318" s="43">
        <v>23.122</v>
      </c>
      <c r="N318" s="43">
        <v>18.899999999999999</v>
      </c>
      <c r="O318" s="43">
        <v>0</v>
      </c>
    </row>
    <row r="319" spans="1:15" s="40" customFormat="1" ht="47.25" x14ac:dyDescent="0.25">
      <c r="A319" s="41">
        <f t="shared" si="42"/>
        <v>294</v>
      </c>
      <c r="B319" s="41">
        <f t="shared" si="43"/>
        <v>18</v>
      </c>
      <c r="C319" s="41">
        <v>1879</v>
      </c>
      <c r="D319" s="42" t="s">
        <v>431</v>
      </c>
      <c r="E319" s="129" t="s">
        <v>43</v>
      </c>
      <c r="F319" s="129" t="s">
        <v>432</v>
      </c>
      <c r="G319" s="41" t="s">
        <v>433</v>
      </c>
      <c r="H319" s="43">
        <v>297.67099999999999</v>
      </c>
      <c r="I319" s="43">
        <v>148.83600000000001</v>
      </c>
      <c r="J319" s="43">
        <v>81.296000000000006</v>
      </c>
      <c r="K319" s="43">
        <v>0</v>
      </c>
      <c r="L319" s="43">
        <v>0</v>
      </c>
      <c r="M319" s="43">
        <v>45</v>
      </c>
      <c r="N319" s="43">
        <v>2</v>
      </c>
      <c r="O319" s="43">
        <v>20.539000000000001</v>
      </c>
    </row>
    <row r="320" spans="1:15" s="40" customFormat="1" ht="49.5" customHeight="1" x14ac:dyDescent="0.25">
      <c r="A320" s="41">
        <f t="shared" si="42"/>
        <v>295</v>
      </c>
      <c r="B320" s="41">
        <f t="shared" si="43"/>
        <v>19</v>
      </c>
      <c r="C320" s="41">
        <v>1948</v>
      </c>
      <c r="D320" s="42" t="s">
        <v>424</v>
      </c>
      <c r="E320" s="129" t="s">
        <v>43</v>
      </c>
      <c r="F320" s="129" t="s">
        <v>425</v>
      </c>
      <c r="G320" s="41" t="s">
        <v>92</v>
      </c>
      <c r="H320" s="43">
        <v>272.65100000000001</v>
      </c>
      <c r="I320" s="43">
        <v>136.32599999999999</v>
      </c>
      <c r="J320" s="43">
        <v>81.525000000000006</v>
      </c>
      <c r="K320" s="43">
        <v>0</v>
      </c>
      <c r="L320" s="43">
        <v>0</v>
      </c>
      <c r="M320" s="43">
        <v>32.799999999999997</v>
      </c>
      <c r="N320" s="43">
        <v>22</v>
      </c>
      <c r="O320" s="43">
        <v>0</v>
      </c>
    </row>
    <row r="321" spans="1:15" s="40" customFormat="1" ht="56.25" x14ac:dyDescent="0.25">
      <c r="A321" s="41">
        <f t="shared" si="42"/>
        <v>296</v>
      </c>
      <c r="B321" s="41">
        <f t="shared" si="43"/>
        <v>20</v>
      </c>
      <c r="C321" s="41">
        <v>1988</v>
      </c>
      <c r="D321" s="42" t="s">
        <v>422</v>
      </c>
      <c r="E321" s="129" t="s">
        <v>43</v>
      </c>
      <c r="F321" s="129" t="s">
        <v>86</v>
      </c>
      <c r="G321" s="41" t="s">
        <v>87</v>
      </c>
      <c r="H321" s="43">
        <v>194.87700000000001</v>
      </c>
      <c r="I321" s="43">
        <v>97.438000000000002</v>
      </c>
      <c r="J321" s="43">
        <v>0</v>
      </c>
      <c r="K321" s="43">
        <v>56.238999999999997</v>
      </c>
      <c r="L321" s="43">
        <v>0</v>
      </c>
      <c r="M321" s="43">
        <v>20</v>
      </c>
      <c r="N321" s="43">
        <v>6.5</v>
      </c>
      <c r="O321" s="43">
        <v>14.7</v>
      </c>
    </row>
    <row r="322" spans="1:15" s="40" customFormat="1" ht="37.5" x14ac:dyDescent="0.25">
      <c r="A322" s="41">
        <f t="shared" si="42"/>
        <v>297</v>
      </c>
      <c r="B322" s="41">
        <f t="shared" si="43"/>
        <v>21</v>
      </c>
      <c r="C322" s="41">
        <v>2065</v>
      </c>
      <c r="D322" s="42" t="s">
        <v>434</v>
      </c>
      <c r="E322" s="129" t="s">
        <v>43</v>
      </c>
      <c r="F322" s="129" t="s">
        <v>435</v>
      </c>
      <c r="G322" s="41" t="s">
        <v>436</v>
      </c>
      <c r="H322" s="43">
        <v>299.63299999999998</v>
      </c>
      <c r="I322" s="43">
        <v>149.816</v>
      </c>
      <c r="J322" s="134">
        <v>44.86</v>
      </c>
      <c r="K322" s="134">
        <v>45</v>
      </c>
      <c r="L322" s="43">
        <v>0</v>
      </c>
      <c r="M322" s="43">
        <v>35</v>
      </c>
      <c r="N322" s="43">
        <v>0</v>
      </c>
      <c r="O322" s="43">
        <v>24.957000000000001</v>
      </c>
    </row>
    <row r="323" spans="1:15" s="52" customFormat="1" ht="50.25" customHeight="1" x14ac:dyDescent="0.25">
      <c r="A323" s="41">
        <f t="shared" si="42"/>
        <v>298</v>
      </c>
      <c r="B323" s="41">
        <f t="shared" si="43"/>
        <v>22</v>
      </c>
      <c r="C323" s="41">
        <v>710</v>
      </c>
      <c r="D323" s="42" t="s">
        <v>913</v>
      </c>
      <c r="E323" s="129" t="s">
        <v>836</v>
      </c>
      <c r="F323" s="129" t="s">
        <v>914</v>
      </c>
      <c r="G323" s="41" t="s">
        <v>79</v>
      </c>
      <c r="H323" s="43">
        <v>299.983</v>
      </c>
      <c r="I323" s="43">
        <v>149.99100000000001</v>
      </c>
      <c r="J323" s="43">
        <v>87.966999999999999</v>
      </c>
      <c r="K323" s="43">
        <v>0</v>
      </c>
      <c r="L323" s="43">
        <v>0</v>
      </c>
      <c r="M323" s="43">
        <v>10</v>
      </c>
      <c r="N323" s="43">
        <v>50.6</v>
      </c>
      <c r="O323" s="43">
        <v>1.425</v>
      </c>
    </row>
    <row r="324" spans="1:15" s="52" customFormat="1" ht="42.75" customHeight="1" x14ac:dyDescent="0.25">
      <c r="A324" s="41">
        <f t="shared" si="42"/>
        <v>299</v>
      </c>
      <c r="B324" s="41">
        <f t="shared" si="43"/>
        <v>23</v>
      </c>
      <c r="C324" s="41">
        <v>760</v>
      </c>
      <c r="D324" s="42" t="s">
        <v>908</v>
      </c>
      <c r="E324" s="129" t="s">
        <v>836</v>
      </c>
      <c r="F324" s="129" t="s">
        <v>909</v>
      </c>
      <c r="G324" s="41" t="s">
        <v>910</v>
      </c>
      <c r="H324" s="43">
        <v>288.72500000000002</v>
      </c>
      <c r="I324" s="43">
        <v>144.35900000000001</v>
      </c>
      <c r="J324" s="134">
        <v>41.83</v>
      </c>
      <c r="K324" s="134">
        <f>H324-I324-J324-M324-N324-O324</f>
        <v>41.830000000000013</v>
      </c>
      <c r="L324" s="43">
        <v>0</v>
      </c>
      <c r="M324" s="43">
        <v>10</v>
      </c>
      <c r="N324" s="43">
        <v>50</v>
      </c>
      <c r="O324" s="43">
        <v>0.70599999999999996</v>
      </c>
    </row>
    <row r="325" spans="1:15" s="52" customFormat="1" ht="42.75" customHeight="1" x14ac:dyDescent="0.25">
      <c r="A325" s="41">
        <f t="shared" si="42"/>
        <v>300</v>
      </c>
      <c r="B325" s="41">
        <f t="shared" si="43"/>
        <v>24</v>
      </c>
      <c r="C325" s="41">
        <v>948</v>
      </c>
      <c r="D325" s="42" t="s">
        <v>911</v>
      </c>
      <c r="E325" s="129" t="s">
        <v>836</v>
      </c>
      <c r="F325" s="129" t="s">
        <v>912</v>
      </c>
      <c r="G325" s="41" t="s">
        <v>76</v>
      </c>
      <c r="H325" s="43">
        <v>299.90800000000002</v>
      </c>
      <c r="I325" s="43">
        <v>149.535</v>
      </c>
      <c r="J325" s="43">
        <v>45</v>
      </c>
      <c r="K325" s="43">
        <v>45</v>
      </c>
      <c r="L325" s="43">
        <v>0</v>
      </c>
      <c r="M325" s="43">
        <v>10</v>
      </c>
      <c r="N325" s="43">
        <v>35</v>
      </c>
      <c r="O325" s="43">
        <v>15.372999999999999</v>
      </c>
    </row>
    <row r="326" spans="1:15" s="52" customFormat="1" ht="42.75" customHeight="1" x14ac:dyDescent="0.25">
      <c r="A326" s="41">
        <f t="shared" si="42"/>
        <v>301</v>
      </c>
      <c r="B326" s="41">
        <f t="shared" si="43"/>
        <v>25</v>
      </c>
      <c r="C326" s="41">
        <v>1094</v>
      </c>
      <c r="D326" s="42" t="s">
        <v>905</v>
      </c>
      <c r="E326" s="129" t="s">
        <v>836</v>
      </c>
      <c r="F326" s="129" t="s">
        <v>906</v>
      </c>
      <c r="G326" s="41" t="s">
        <v>76</v>
      </c>
      <c r="H326" s="43">
        <v>299.077</v>
      </c>
      <c r="I326" s="43">
        <v>149.53800000000001</v>
      </c>
      <c r="J326" s="43">
        <v>36.405999999999999</v>
      </c>
      <c r="K326" s="43">
        <v>36.405000000000001</v>
      </c>
      <c r="L326" s="43">
        <v>0</v>
      </c>
      <c r="M326" s="43">
        <v>10</v>
      </c>
      <c r="N326" s="43">
        <v>45.314999999999998</v>
      </c>
      <c r="O326" s="43">
        <v>21.413</v>
      </c>
    </row>
    <row r="327" spans="1:15" s="52" customFormat="1" ht="46.5" customHeight="1" x14ac:dyDescent="0.25">
      <c r="A327" s="41">
        <f t="shared" si="42"/>
        <v>302</v>
      </c>
      <c r="B327" s="41">
        <f t="shared" si="43"/>
        <v>26</v>
      </c>
      <c r="C327" s="41">
        <v>1267</v>
      </c>
      <c r="D327" s="42" t="s">
        <v>907</v>
      </c>
      <c r="E327" s="129" t="s">
        <v>836</v>
      </c>
      <c r="F327" s="129" t="s">
        <v>45</v>
      </c>
      <c r="G327" s="41" t="s">
        <v>76</v>
      </c>
      <c r="H327" s="43">
        <v>297.39699999999999</v>
      </c>
      <c r="I327" s="43">
        <v>148.69800000000001</v>
      </c>
      <c r="J327" s="43">
        <v>43.186999999999998</v>
      </c>
      <c r="K327" s="43">
        <v>43.186999999999998</v>
      </c>
      <c r="L327" s="43">
        <v>0</v>
      </c>
      <c r="M327" s="43">
        <v>10</v>
      </c>
      <c r="N327" s="43">
        <v>25.524999999999999</v>
      </c>
      <c r="O327" s="43">
        <v>26.8</v>
      </c>
    </row>
    <row r="328" spans="1:15" s="40" customFormat="1" ht="42" customHeight="1" x14ac:dyDescent="0.25">
      <c r="A328" s="41">
        <f t="shared" si="42"/>
        <v>303</v>
      </c>
      <c r="B328" s="41">
        <f t="shared" si="43"/>
        <v>27</v>
      </c>
      <c r="C328" s="41">
        <v>2421</v>
      </c>
      <c r="D328" s="42" t="s">
        <v>2379</v>
      </c>
      <c r="E328" s="129" t="s">
        <v>1065</v>
      </c>
      <c r="F328" s="129" t="s">
        <v>1067</v>
      </c>
      <c r="G328" s="41" t="s">
        <v>76</v>
      </c>
      <c r="H328" s="43">
        <v>400</v>
      </c>
      <c r="I328" s="43">
        <v>200</v>
      </c>
      <c r="J328" s="43">
        <v>130</v>
      </c>
      <c r="K328" s="43">
        <v>0</v>
      </c>
      <c r="L328" s="43">
        <v>0</v>
      </c>
      <c r="M328" s="43">
        <v>5</v>
      </c>
      <c r="N328" s="43">
        <v>42.68</v>
      </c>
      <c r="O328" s="43">
        <v>22.32</v>
      </c>
    </row>
    <row r="329" spans="1:15" s="52" customFormat="1" ht="46.5" customHeight="1" x14ac:dyDescent="0.25">
      <c r="A329" s="41">
        <f t="shared" si="42"/>
        <v>304</v>
      </c>
      <c r="B329" s="41">
        <f t="shared" si="43"/>
        <v>28</v>
      </c>
      <c r="C329" s="41">
        <v>1039</v>
      </c>
      <c r="D329" s="42" t="s">
        <v>1278</v>
      </c>
      <c r="E329" s="129" t="s">
        <v>1231</v>
      </c>
      <c r="F329" s="129" t="s">
        <v>1279</v>
      </c>
      <c r="G329" s="41" t="s">
        <v>1280</v>
      </c>
      <c r="H329" s="43">
        <v>500</v>
      </c>
      <c r="I329" s="43">
        <v>200</v>
      </c>
      <c r="J329" s="43">
        <v>107.5</v>
      </c>
      <c r="K329" s="43">
        <v>107.5</v>
      </c>
      <c r="L329" s="43">
        <v>0</v>
      </c>
      <c r="M329" s="43">
        <v>39</v>
      </c>
      <c r="N329" s="43">
        <v>31</v>
      </c>
      <c r="O329" s="43">
        <v>15</v>
      </c>
    </row>
    <row r="330" spans="1:15" s="52" customFormat="1" ht="46.5" customHeight="1" x14ac:dyDescent="0.25">
      <c r="A330" s="41">
        <f t="shared" si="42"/>
        <v>305</v>
      </c>
      <c r="B330" s="41">
        <f t="shared" si="43"/>
        <v>29</v>
      </c>
      <c r="C330" s="41">
        <v>1741</v>
      </c>
      <c r="D330" s="42" t="s">
        <v>1281</v>
      </c>
      <c r="E330" s="129" t="s">
        <v>1231</v>
      </c>
      <c r="F330" s="129" t="s">
        <v>1282</v>
      </c>
      <c r="G330" s="41" t="s">
        <v>1283</v>
      </c>
      <c r="H330" s="43">
        <v>499.89299999999997</v>
      </c>
      <c r="I330" s="43">
        <v>200</v>
      </c>
      <c r="J330" s="43">
        <v>209.73500000000001</v>
      </c>
      <c r="K330" s="43">
        <v>0</v>
      </c>
      <c r="L330" s="43">
        <v>0</v>
      </c>
      <c r="M330" s="43">
        <v>60</v>
      </c>
      <c r="N330" s="43">
        <v>15</v>
      </c>
      <c r="O330" s="43">
        <v>15.157999999999999</v>
      </c>
    </row>
    <row r="331" spans="1:15" s="52" customFormat="1" ht="46.5" customHeight="1" x14ac:dyDescent="0.25">
      <c r="A331" s="41">
        <f t="shared" si="42"/>
        <v>306</v>
      </c>
      <c r="B331" s="41">
        <f t="shared" si="43"/>
        <v>30</v>
      </c>
      <c r="C331" s="41">
        <v>1914</v>
      </c>
      <c r="D331" s="42" t="s">
        <v>1284</v>
      </c>
      <c r="E331" s="129" t="s">
        <v>1231</v>
      </c>
      <c r="F331" s="129" t="s">
        <v>1272</v>
      </c>
      <c r="G331" s="41" t="s">
        <v>1285</v>
      </c>
      <c r="H331" s="43">
        <v>204.25299999999999</v>
      </c>
      <c r="I331" s="43">
        <v>102.126</v>
      </c>
      <c r="J331" s="43">
        <v>64.212999999999994</v>
      </c>
      <c r="K331" s="43">
        <v>0</v>
      </c>
      <c r="L331" s="43">
        <v>0</v>
      </c>
      <c r="M331" s="43">
        <v>20</v>
      </c>
      <c r="N331" s="43">
        <v>2</v>
      </c>
      <c r="O331" s="43">
        <v>15.914</v>
      </c>
    </row>
    <row r="332" spans="1:15" s="52" customFormat="1" ht="46.5" customHeight="1" x14ac:dyDescent="0.25">
      <c r="A332" s="41">
        <f t="shared" si="42"/>
        <v>307</v>
      </c>
      <c r="B332" s="41">
        <f t="shared" si="43"/>
        <v>31</v>
      </c>
      <c r="C332" s="41">
        <v>2100</v>
      </c>
      <c r="D332" s="42" t="s">
        <v>1286</v>
      </c>
      <c r="E332" s="129" t="s">
        <v>1231</v>
      </c>
      <c r="F332" s="129" t="s">
        <v>1272</v>
      </c>
      <c r="G332" s="41" t="s">
        <v>76</v>
      </c>
      <c r="H332" s="43">
        <v>333.86799999999999</v>
      </c>
      <c r="I332" s="43">
        <v>166.934</v>
      </c>
      <c r="J332" s="43">
        <v>50.966999999999999</v>
      </c>
      <c r="K332" s="43">
        <v>50.966999999999999</v>
      </c>
      <c r="L332" s="43">
        <v>0</v>
      </c>
      <c r="M332" s="43">
        <v>50</v>
      </c>
      <c r="N332" s="43">
        <v>15</v>
      </c>
      <c r="O332" s="43">
        <v>0</v>
      </c>
    </row>
    <row r="333" spans="1:15" s="52" customFormat="1" ht="46.5" customHeight="1" x14ac:dyDescent="0.25">
      <c r="A333" s="41">
        <f t="shared" si="42"/>
        <v>308</v>
      </c>
      <c r="B333" s="41">
        <f t="shared" si="43"/>
        <v>32</v>
      </c>
      <c r="C333" s="41">
        <v>2124</v>
      </c>
      <c r="D333" s="42" t="s">
        <v>1269</v>
      </c>
      <c r="E333" s="129" t="s">
        <v>1231</v>
      </c>
      <c r="F333" s="129" t="s">
        <v>1270</v>
      </c>
      <c r="G333" s="41" t="s">
        <v>1271</v>
      </c>
      <c r="H333" s="43">
        <v>49.936999999999998</v>
      </c>
      <c r="I333" s="43">
        <v>24.968</v>
      </c>
      <c r="J333" s="43">
        <v>14.968</v>
      </c>
      <c r="K333" s="43">
        <v>0</v>
      </c>
      <c r="L333" s="43">
        <v>0</v>
      </c>
      <c r="M333" s="43">
        <v>5</v>
      </c>
      <c r="N333" s="43">
        <v>5.0010000000000003</v>
      </c>
      <c r="O333" s="43">
        <v>0</v>
      </c>
    </row>
    <row r="334" spans="1:15" s="52" customFormat="1" ht="46.5" customHeight="1" x14ac:dyDescent="0.25">
      <c r="A334" s="41">
        <f t="shared" si="42"/>
        <v>309</v>
      </c>
      <c r="B334" s="41">
        <f t="shared" si="43"/>
        <v>33</v>
      </c>
      <c r="C334" s="41">
        <v>2193</v>
      </c>
      <c r="D334" s="42" t="s">
        <v>1273</v>
      </c>
      <c r="E334" s="129" t="s">
        <v>1231</v>
      </c>
      <c r="F334" s="129" t="s">
        <v>1274</v>
      </c>
      <c r="G334" s="41" t="s">
        <v>1275</v>
      </c>
      <c r="H334" s="43">
        <v>399.887</v>
      </c>
      <c r="I334" s="43">
        <v>199.94300000000001</v>
      </c>
      <c r="J334" s="43">
        <v>59.671999999999997</v>
      </c>
      <c r="K334" s="43">
        <v>59.671999999999997</v>
      </c>
      <c r="L334" s="43">
        <v>0</v>
      </c>
      <c r="M334" s="43">
        <v>70</v>
      </c>
      <c r="N334" s="43">
        <v>0</v>
      </c>
      <c r="O334" s="43">
        <v>10.6</v>
      </c>
    </row>
    <row r="335" spans="1:15" s="52" customFormat="1" ht="46.5" customHeight="1" x14ac:dyDescent="0.25">
      <c r="A335" s="41">
        <f t="shared" si="42"/>
        <v>310</v>
      </c>
      <c r="B335" s="41">
        <f t="shared" si="43"/>
        <v>34</v>
      </c>
      <c r="C335" s="41">
        <v>2469</v>
      </c>
      <c r="D335" s="42" t="s">
        <v>1276</v>
      </c>
      <c r="E335" s="129" t="s">
        <v>1231</v>
      </c>
      <c r="F335" s="129" t="s">
        <v>1272</v>
      </c>
      <c r="G335" s="41" t="s">
        <v>84</v>
      </c>
      <c r="H335" s="43">
        <v>499.745</v>
      </c>
      <c r="I335" s="43">
        <v>200</v>
      </c>
      <c r="J335" s="43">
        <v>189.79599999999999</v>
      </c>
      <c r="K335" s="43">
        <v>0</v>
      </c>
      <c r="L335" s="43">
        <v>0</v>
      </c>
      <c r="M335" s="43">
        <v>109.949</v>
      </c>
      <c r="N335" s="43">
        <v>0</v>
      </c>
      <c r="O335" s="43">
        <v>0</v>
      </c>
    </row>
    <row r="336" spans="1:15" s="61" customFormat="1" ht="56.25" x14ac:dyDescent="0.25">
      <c r="A336" s="41">
        <f t="shared" si="42"/>
        <v>311</v>
      </c>
      <c r="B336" s="41">
        <f t="shared" si="43"/>
        <v>35</v>
      </c>
      <c r="C336" s="41">
        <v>1543</v>
      </c>
      <c r="D336" s="42" t="s">
        <v>2108</v>
      </c>
      <c r="E336" s="129" t="s">
        <v>2030</v>
      </c>
      <c r="F336" s="129" t="s">
        <v>2109</v>
      </c>
      <c r="G336" s="41" t="s">
        <v>75</v>
      </c>
      <c r="H336" s="43">
        <v>275.04700000000003</v>
      </c>
      <c r="I336" s="43">
        <v>137.523</v>
      </c>
      <c r="J336" s="43">
        <v>58.86</v>
      </c>
      <c r="K336" s="43">
        <v>15</v>
      </c>
      <c r="L336" s="43">
        <v>0</v>
      </c>
      <c r="M336" s="43">
        <v>35</v>
      </c>
      <c r="N336" s="43">
        <v>9.8000000000000007</v>
      </c>
      <c r="O336" s="43">
        <v>18.864000000000001</v>
      </c>
    </row>
    <row r="337" spans="1:15" s="61" customFormat="1" ht="59.25" customHeight="1" x14ac:dyDescent="0.25">
      <c r="A337" s="41">
        <f t="shared" si="42"/>
        <v>312</v>
      </c>
      <c r="B337" s="41">
        <f t="shared" si="43"/>
        <v>36</v>
      </c>
      <c r="C337" s="41">
        <v>2555</v>
      </c>
      <c r="D337" s="42" t="s">
        <v>2110</v>
      </c>
      <c r="E337" s="129" t="s">
        <v>2030</v>
      </c>
      <c r="F337" s="129" t="s">
        <v>2111</v>
      </c>
      <c r="G337" s="41" t="s">
        <v>2112</v>
      </c>
      <c r="H337" s="43">
        <v>350.93599999999998</v>
      </c>
      <c r="I337" s="43">
        <v>175.46799999999999</v>
      </c>
      <c r="J337" s="43">
        <v>53.984000000000002</v>
      </c>
      <c r="K337" s="43">
        <v>53.984000000000002</v>
      </c>
      <c r="L337" s="43">
        <v>0</v>
      </c>
      <c r="M337" s="43">
        <v>59</v>
      </c>
      <c r="N337" s="43">
        <v>8.5</v>
      </c>
      <c r="O337" s="43">
        <v>0</v>
      </c>
    </row>
    <row r="338" spans="1:15" s="17" customFormat="1" ht="20.25" x14ac:dyDescent="0.25">
      <c r="A338" s="14"/>
      <c r="B338" s="25">
        <v>5</v>
      </c>
      <c r="C338" s="15"/>
      <c r="D338" s="18" t="s">
        <v>93</v>
      </c>
      <c r="E338" s="69"/>
      <c r="F338" s="69"/>
      <c r="G338" s="16"/>
      <c r="H338" s="26">
        <f>SUM(H339:H343)</f>
        <v>813.55700000000002</v>
      </c>
      <c r="I338" s="26">
        <f>SUM(I339:I343)</f>
        <v>406.77799999999996</v>
      </c>
      <c r="J338" s="26">
        <f t="shared" ref="J338:O338" si="44">SUM(J339:J343)</f>
        <v>0</v>
      </c>
      <c r="K338" s="26">
        <f t="shared" si="44"/>
        <v>0</v>
      </c>
      <c r="L338" s="26">
        <f t="shared" si="44"/>
        <v>266.17899999999997</v>
      </c>
      <c r="M338" s="26">
        <f t="shared" si="44"/>
        <v>118.9</v>
      </c>
      <c r="N338" s="26">
        <f t="shared" si="44"/>
        <v>2</v>
      </c>
      <c r="O338" s="26">
        <f t="shared" si="44"/>
        <v>19.7</v>
      </c>
    </row>
    <row r="339" spans="1:15" s="61" customFormat="1" ht="47.25" x14ac:dyDescent="0.25">
      <c r="A339" s="41">
        <f>A337+1</f>
        <v>313</v>
      </c>
      <c r="B339" s="41">
        <v>1</v>
      </c>
      <c r="C339" s="41">
        <v>921</v>
      </c>
      <c r="D339" s="42" t="s">
        <v>1302</v>
      </c>
      <c r="E339" s="129" t="s">
        <v>1231</v>
      </c>
      <c r="F339" s="129" t="s">
        <v>1303</v>
      </c>
      <c r="G339" s="130" t="s">
        <v>1304</v>
      </c>
      <c r="H339" s="43">
        <v>114.892</v>
      </c>
      <c r="I339" s="43">
        <v>57.445999999999998</v>
      </c>
      <c r="J339" s="43">
        <v>0</v>
      </c>
      <c r="K339" s="43">
        <v>0</v>
      </c>
      <c r="L339" s="43">
        <v>38.445999999999998</v>
      </c>
      <c r="M339" s="43">
        <v>17</v>
      </c>
      <c r="N339" s="43">
        <v>2</v>
      </c>
      <c r="O339" s="43">
        <v>0</v>
      </c>
    </row>
    <row r="340" spans="1:15" s="61" customFormat="1" ht="57" customHeight="1" x14ac:dyDescent="0.25">
      <c r="A340" s="41">
        <f t="shared" ref="A340:B343" si="45">A339+1</f>
        <v>314</v>
      </c>
      <c r="B340" s="41">
        <f t="shared" si="45"/>
        <v>2</v>
      </c>
      <c r="C340" s="41">
        <v>1204</v>
      </c>
      <c r="D340" s="42" t="s">
        <v>1305</v>
      </c>
      <c r="E340" s="129" t="s">
        <v>1231</v>
      </c>
      <c r="F340" s="129" t="s">
        <v>1306</v>
      </c>
      <c r="G340" s="130" t="s">
        <v>1307</v>
      </c>
      <c r="H340" s="43">
        <v>199.91399999999999</v>
      </c>
      <c r="I340" s="43">
        <v>99.956999999999994</v>
      </c>
      <c r="J340" s="43">
        <v>0</v>
      </c>
      <c r="K340" s="43">
        <v>0</v>
      </c>
      <c r="L340" s="43">
        <v>67.757000000000005</v>
      </c>
      <c r="M340" s="43">
        <v>32.200000000000003</v>
      </c>
      <c r="N340" s="43">
        <v>0</v>
      </c>
      <c r="O340" s="43">
        <v>0</v>
      </c>
    </row>
    <row r="341" spans="1:15" s="64" customFormat="1" ht="37.5" x14ac:dyDescent="0.25">
      <c r="A341" s="41">
        <f t="shared" si="45"/>
        <v>315</v>
      </c>
      <c r="B341" s="41">
        <f t="shared" si="45"/>
        <v>3</v>
      </c>
      <c r="C341" s="62">
        <v>1176</v>
      </c>
      <c r="D341" s="131" t="s">
        <v>1634</v>
      </c>
      <c r="E341" s="129" t="s">
        <v>1549</v>
      </c>
      <c r="F341" s="129" t="s">
        <v>1635</v>
      </c>
      <c r="G341" s="41" t="s">
        <v>1636</v>
      </c>
      <c r="H341" s="63">
        <v>102.875</v>
      </c>
      <c r="I341" s="63">
        <v>51.436999999999998</v>
      </c>
      <c r="J341" s="63">
        <v>0</v>
      </c>
      <c r="K341" s="63">
        <v>0</v>
      </c>
      <c r="L341" s="63">
        <v>32.238</v>
      </c>
      <c r="M341" s="63">
        <v>9.6</v>
      </c>
      <c r="N341" s="63">
        <v>0</v>
      </c>
      <c r="O341" s="63">
        <v>9.6</v>
      </c>
    </row>
    <row r="342" spans="1:15" s="64" customFormat="1" ht="37.5" x14ac:dyDescent="0.25">
      <c r="A342" s="41">
        <f t="shared" si="45"/>
        <v>316</v>
      </c>
      <c r="B342" s="41">
        <f t="shared" si="45"/>
        <v>4</v>
      </c>
      <c r="C342" s="62">
        <v>1458</v>
      </c>
      <c r="D342" s="131" t="s">
        <v>1637</v>
      </c>
      <c r="E342" s="129" t="s">
        <v>1549</v>
      </c>
      <c r="F342" s="129" t="s">
        <v>1638</v>
      </c>
      <c r="G342" s="41" t="s">
        <v>1639</v>
      </c>
      <c r="H342" s="63">
        <v>107.25</v>
      </c>
      <c r="I342" s="63">
        <v>53.625</v>
      </c>
      <c r="J342" s="63">
        <v>0</v>
      </c>
      <c r="K342" s="63">
        <v>0</v>
      </c>
      <c r="L342" s="63">
        <v>33.424999999999997</v>
      </c>
      <c r="M342" s="63">
        <v>10.1</v>
      </c>
      <c r="N342" s="63">
        <v>0</v>
      </c>
      <c r="O342" s="63">
        <v>10.1</v>
      </c>
    </row>
    <row r="343" spans="1:15" s="61" customFormat="1" ht="59.25" customHeight="1" x14ac:dyDescent="0.25">
      <c r="A343" s="41">
        <f t="shared" si="45"/>
        <v>317</v>
      </c>
      <c r="B343" s="41">
        <f t="shared" si="45"/>
        <v>5</v>
      </c>
      <c r="C343" s="41">
        <v>860</v>
      </c>
      <c r="D343" s="42" t="s">
        <v>2113</v>
      </c>
      <c r="E343" s="129" t="s">
        <v>2030</v>
      </c>
      <c r="F343" s="129" t="s">
        <v>2114</v>
      </c>
      <c r="G343" s="41" t="s">
        <v>2115</v>
      </c>
      <c r="H343" s="43">
        <v>288.62599999999998</v>
      </c>
      <c r="I343" s="43">
        <v>144.31299999999999</v>
      </c>
      <c r="J343" s="43">
        <v>0</v>
      </c>
      <c r="K343" s="43">
        <v>0</v>
      </c>
      <c r="L343" s="43">
        <v>94.313000000000002</v>
      </c>
      <c r="M343" s="43">
        <v>50</v>
      </c>
      <c r="N343" s="43">
        <v>0</v>
      </c>
      <c r="O343" s="43">
        <v>0</v>
      </c>
    </row>
    <row r="344" spans="1:15" s="11" customFormat="1" ht="20.25" x14ac:dyDescent="0.3">
      <c r="A344" s="47"/>
      <c r="B344" s="13">
        <f>B345+B383</f>
        <v>46</v>
      </c>
      <c r="C344" s="5"/>
      <c r="D344" s="9" t="s">
        <v>19</v>
      </c>
      <c r="E344" s="67"/>
      <c r="F344" s="67"/>
      <c r="G344" s="5"/>
      <c r="H344" s="12">
        <f t="shared" ref="H344:O344" si="46">H345+H383</f>
        <v>14430.891000000001</v>
      </c>
      <c r="I344" s="12">
        <f t="shared" si="46"/>
        <v>6375.8679999999995</v>
      </c>
      <c r="J344" s="12">
        <f t="shared" si="46"/>
        <v>3641.5419999999995</v>
      </c>
      <c r="K344" s="12">
        <f t="shared" si="46"/>
        <v>778.87599999999986</v>
      </c>
      <c r="L344" s="12">
        <f t="shared" si="46"/>
        <v>606.55799999999999</v>
      </c>
      <c r="M344" s="12">
        <f t="shared" si="46"/>
        <v>1479.7260000000001</v>
      </c>
      <c r="N344" s="12">
        <f t="shared" si="46"/>
        <v>678.28300000000002</v>
      </c>
      <c r="O344" s="12">
        <f t="shared" si="46"/>
        <v>870.03800000000035</v>
      </c>
    </row>
    <row r="345" spans="1:15" s="24" customFormat="1" ht="20.25" x14ac:dyDescent="0.3">
      <c r="A345" s="45"/>
      <c r="B345" s="46">
        <v>37</v>
      </c>
      <c r="C345" s="21"/>
      <c r="D345" s="22" t="s">
        <v>94</v>
      </c>
      <c r="E345" s="68"/>
      <c r="F345" s="68"/>
      <c r="G345" s="21"/>
      <c r="H345" s="23">
        <f t="shared" ref="H345:O345" si="47">SUM(H346:H382)</f>
        <v>12310.571000000002</v>
      </c>
      <c r="I345" s="23">
        <f t="shared" si="47"/>
        <v>5350.0329999999994</v>
      </c>
      <c r="J345" s="23">
        <f t="shared" si="47"/>
        <v>3641.5419999999995</v>
      </c>
      <c r="K345" s="23">
        <f t="shared" si="47"/>
        <v>778.87599999999986</v>
      </c>
      <c r="L345" s="23">
        <f t="shared" si="47"/>
        <v>0</v>
      </c>
      <c r="M345" s="23">
        <f t="shared" si="47"/>
        <v>1204.5610000000001</v>
      </c>
      <c r="N345" s="23">
        <f t="shared" si="47"/>
        <v>624.78300000000002</v>
      </c>
      <c r="O345" s="23">
        <f t="shared" si="47"/>
        <v>710.77600000000029</v>
      </c>
    </row>
    <row r="346" spans="1:15" s="40" customFormat="1" ht="37.5" x14ac:dyDescent="0.25">
      <c r="A346" s="41">
        <f>A343+1</f>
        <v>318</v>
      </c>
      <c r="B346" s="41">
        <v>1</v>
      </c>
      <c r="C346" s="41">
        <v>311</v>
      </c>
      <c r="D346" s="42" t="s">
        <v>438</v>
      </c>
      <c r="E346" s="129" t="s">
        <v>43</v>
      </c>
      <c r="F346" s="129" t="s">
        <v>95</v>
      </c>
      <c r="G346" s="41" t="s">
        <v>96</v>
      </c>
      <c r="H346" s="43">
        <v>299.97199999999998</v>
      </c>
      <c r="I346" s="43">
        <v>149.98599999999999</v>
      </c>
      <c r="J346" s="43">
        <v>92.977999999999994</v>
      </c>
      <c r="K346" s="43">
        <v>5</v>
      </c>
      <c r="L346" s="43">
        <v>0</v>
      </c>
      <c r="M346" s="43">
        <v>35</v>
      </c>
      <c r="N346" s="43">
        <v>0</v>
      </c>
      <c r="O346" s="43">
        <v>17.007999999999999</v>
      </c>
    </row>
    <row r="347" spans="1:15" s="40" customFormat="1" ht="56.25" x14ac:dyDescent="0.25">
      <c r="A347" s="41">
        <f t="shared" ref="A347:A382" si="48">A346+1</f>
        <v>319</v>
      </c>
      <c r="B347" s="41">
        <f>B346+1</f>
        <v>2</v>
      </c>
      <c r="C347" s="41">
        <v>746</v>
      </c>
      <c r="D347" s="42" t="s">
        <v>439</v>
      </c>
      <c r="E347" s="129" t="s">
        <v>43</v>
      </c>
      <c r="F347" s="129" t="s">
        <v>440</v>
      </c>
      <c r="G347" s="41" t="s">
        <v>98</v>
      </c>
      <c r="H347" s="43">
        <v>497.755</v>
      </c>
      <c r="I347" s="43">
        <v>200</v>
      </c>
      <c r="J347" s="43">
        <v>200.52699999999999</v>
      </c>
      <c r="K347" s="43">
        <v>0</v>
      </c>
      <c r="L347" s="43">
        <v>0</v>
      </c>
      <c r="M347" s="43">
        <v>20</v>
      </c>
      <c r="N347" s="43">
        <v>53</v>
      </c>
      <c r="O347" s="43">
        <v>24.228000000000002</v>
      </c>
    </row>
    <row r="348" spans="1:15" s="40" customFormat="1" ht="79.5" customHeight="1" x14ac:dyDescent="0.25">
      <c r="A348" s="41">
        <f t="shared" si="48"/>
        <v>320</v>
      </c>
      <c r="B348" s="41">
        <f t="shared" ref="B348:B382" si="49">B347+1</f>
        <v>3</v>
      </c>
      <c r="C348" s="41">
        <v>1131</v>
      </c>
      <c r="D348" s="42" t="s">
        <v>441</v>
      </c>
      <c r="E348" s="129" t="s">
        <v>43</v>
      </c>
      <c r="F348" s="129" t="s">
        <v>442</v>
      </c>
      <c r="G348" s="41" t="s">
        <v>443</v>
      </c>
      <c r="H348" s="43">
        <v>499.90300000000002</v>
      </c>
      <c r="I348" s="43">
        <v>200</v>
      </c>
      <c r="J348" s="43">
        <v>179.92400000000001</v>
      </c>
      <c r="K348" s="43">
        <v>15</v>
      </c>
      <c r="L348" s="43">
        <v>0</v>
      </c>
      <c r="M348" s="43">
        <v>55.18</v>
      </c>
      <c r="N348" s="43">
        <v>0</v>
      </c>
      <c r="O348" s="43">
        <v>49.798999999999999</v>
      </c>
    </row>
    <row r="349" spans="1:15" s="40" customFormat="1" ht="44.25" customHeight="1" x14ac:dyDescent="0.25">
      <c r="A349" s="41">
        <f t="shared" si="48"/>
        <v>321</v>
      </c>
      <c r="B349" s="41">
        <f t="shared" si="49"/>
        <v>4</v>
      </c>
      <c r="C349" s="41">
        <v>1219</v>
      </c>
      <c r="D349" s="42" t="s">
        <v>444</v>
      </c>
      <c r="E349" s="129" t="s">
        <v>43</v>
      </c>
      <c r="F349" s="129" t="s">
        <v>445</v>
      </c>
      <c r="G349" s="41" t="s">
        <v>96</v>
      </c>
      <c r="H349" s="43">
        <v>73.489999999999995</v>
      </c>
      <c r="I349" s="43">
        <v>33</v>
      </c>
      <c r="J349" s="43">
        <v>24.69</v>
      </c>
      <c r="K349" s="43">
        <v>0</v>
      </c>
      <c r="L349" s="43">
        <v>0</v>
      </c>
      <c r="M349" s="43">
        <v>0</v>
      </c>
      <c r="N349" s="43">
        <v>15.8</v>
      </c>
      <c r="O349" s="43">
        <v>0</v>
      </c>
    </row>
    <row r="350" spans="1:15" s="40" customFormat="1" ht="60" customHeight="1" x14ac:dyDescent="0.25">
      <c r="A350" s="41">
        <f t="shared" si="48"/>
        <v>322</v>
      </c>
      <c r="B350" s="41">
        <f t="shared" si="49"/>
        <v>5</v>
      </c>
      <c r="C350" s="41">
        <v>2059</v>
      </c>
      <c r="D350" s="42" t="s">
        <v>437</v>
      </c>
      <c r="E350" s="129" t="s">
        <v>43</v>
      </c>
      <c r="F350" s="129" t="s">
        <v>2308</v>
      </c>
      <c r="G350" s="41" t="s">
        <v>99</v>
      </c>
      <c r="H350" s="43">
        <v>299.99799999999999</v>
      </c>
      <c r="I350" s="43">
        <v>123</v>
      </c>
      <c r="J350" s="43">
        <v>100</v>
      </c>
      <c r="K350" s="43">
        <v>14.756</v>
      </c>
      <c r="L350" s="43">
        <v>0</v>
      </c>
      <c r="M350" s="43">
        <v>6</v>
      </c>
      <c r="N350" s="43">
        <v>33</v>
      </c>
      <c r="O350" s="43">
        <v>23.242000000000001</v>
      </c>
    </row>
    <row r="351" spans="1:15" s="40" customFormat="1" ht="45" customHeight="1" x14ac:dyDescent="0.25">
      <c r="A351" s="41">
        <f t="shared" si="48"/>
        <v>323</v>
      </c>
      <c r="B351" s="41">
        <f t="shared" si="49"/>
        <v>6</v>
      </c>
      <c r="C351" s="41">
        <v>2284</v>
      </c>
      <c r="D351" s="42" t="s">
        <v>446</v>
      </c>
      <c r="E351" s="129" t="s">
        <v>43</v>
      </c>
      <c r="F351" s="129" t="s">
        <v>447</v>
      </c>
      <c r="G351" s="41" t="s">
        <v>97</v>
      </c>
      <c r="H351" s="43">
        <v>299.99</v>
      </c>
      <c r="I351" s="43">
        <v>145</v>
      </c>
      <c r="J351" s="43">
        <v>80</v>
      </c>
      <c r="K351" s="43">
        <v>11.99</v>
      </c>
      <c r="L351" s="43">
        <v>0</v>
      </c>
      <c r="M351" s="43">
        <v>33.987000000000002</v>
      </c>
      <c r="N351" s="43">
        <v>0</v>
      </c>
      <c r="O351" s="43">
        <v>29.013000000000002</v>
      </c>
    </row>
    <row r="352" spans="1:15" s="52" customFormat="1" ht="44.25" customHeight="1" x14ac:dyDescent="0.25">
      <c r="A352" s="41">
        <f t="shared" si="48"/>
        <v>324</v>
      </c>
      <c r="B352" s="41">
        <f t="shared" si="49"/>
        <v>7</v>
      </c>
      <c r="C352" s="41">
        <v>78</v>
      </c>
      <c r="D352" s="42" t="s">
        <v>920</v>
      </c>
      <c r="E352" s="129" t="s">
        <v>836</v>
      </c>
      <c r="F352" s="129" t="s">
        <v>921</v>
      </c>
      <c r="G352" s="41" t="s">
        <v>922</v>
      </c>
      <c r="H352" s="43">
        <v>299.99400000000003</v>
      </c>
      <c r="I352" s="43">
        <v>140</v>
      </c>
      <c r="J352" s="43">
        <v>88</v>
      </c>
      <c r="K352" s="43">
        <v>9.9939999999999998</v>
      </c>
      <c r="L352" s="43">
        <v>0</v>
      </c>
      <c r="M352" s="43">
        <v>35</v>
      </c>
      <c r="N352" s="43">
        <v>27</v>
      </c>
      <c r="O352" s="43">
        <v>0</v>
      </c>
    </row>
    <row r="353" spans="1:15" s="52" customFormat="1" ht="59.25" customHeight="1" x14ac:dyDescent="0.25">
      <c r="A353" s="41">
        <f t="shared" si="48"/>
        <v>325</v>
      </c>
      <c r="B353" s="41">
        <f t="shared" si="49"/>
        <v>8</v>
      </c>
      <c r="C353" s="41">
        <v>1178</v>
      </c>
      <c r="D353" s="42" t="s">
        <v>915</v>
      </c>
      <c r="E353" s="129" t="s">
        <v>836</v>
      </c>
      <c r="F353" s="129" t="s">
        <v>916</v>
      </c>
      <c r="G353" s="41" t="s">
        <v>98</v>
      </c>
      <c r="H353" s="43">
        <v>199.791</v>
      </c>
      <c r="I353" s="43">
        <v>99.894999999999996</v>
      </c>
      <c r="J353" s="43">
        <v>50.133000000000003</v>
      </c>
      <c r="K353" s="43">
        <v>5</v>
      </c>
      <c r="L353" s="43">
        <v>0</v>
      </c>
      <c r="M353" s="43">
        <v>20</v>
      </c>
      <c r="N353" s="43">
        <v>19.163</v>
      </c>
      <c r="O353" s="43">
        <v>5.6</v>
      </c>
    </row>
    <row r="354" spans="1:15" s="52" customFormat="1" ht="54.75" customHeight="1" x14ac:dyDescent="0.25">
      <c r="A354" s="41">
        <f t="shared" si="48"/>
        <v>326</v>
      </c>
      <c r="B354" s="41">
        <f t="shared" si="49"/>
        <v>9</v>
      </c>
      <c r="C354" s="41">
        <v>1640</v>
      </c>
      <c r="D354" s="42" t="s">
        <v>917</v>
      </c>
      <c r="E354" s="129" t="s">
        <v>836</v>
      </c>
      <c r="F354" s="129" t="s">
        <v>918</v>
      </c>
      <c r="G354" s="41" t="s">
        <v>919</v>
      </c>
      <c r="H354" s="43">
        <v>299.94</v>
      </c>
      <c r="I354" s="43">
        <v>131.35400000000001</v>
      </c>
      <c r="J354" s="43">
        <v>100</v>
      </c>
      <c r="K354" s="43">
        <v>0</v>
      </c>
      <c r="L354" s="43">
        <v>0</v>
      </c>
      <c r="M354" s="43">
        <v>45</v>
      </c>
      <c r="N354" s="43">
        <v>11.5</v>
      </c>
      <c r="O354" s="43">
        <v>12.086</v>
      </c>
    </row>
    <row r="355" spans="1:15" s="52" customFormat="1" ht="46.5" customHeight="1" x14ac:dyDescent="0.25">
      <c r="A355" s="41">
        <f t="shared" si="48"/>
        <v>327</v>
      </c>
      <c r="B355" s="41">
        <f t="shared" si="49"/>
        <v>10</v>
      </c>
      <c r="C355" s="41">
        <v>2642</v>
      </c>
      <c r="D355" s="42" t="s">
        <v>923</v>
      </c>
      <c r="E355" s="129" t="s">
        <v>836</v>
      </c>
      <c r="F355" s="129" t="s">
        <v>924</v>
      </c>
      <c r="G355" s="41" t="s">
        <v>925</v>
      </c>
      <c r="H355" s="43">
        <v>100.702</v>
      </c>
      <c r="I355" s="43">
        <v>50</v>
      </c>
      <c r="J355" s="43">
        <v>25</v>
      </c>
      <c r="K355" s="43">
        <v>5.45</v>
      </c>
      <c r="L355" s="43">
        <v>0</v>
      </c>
      <c r="M355" s="43">
        <v>7.3</v>
      </c>
      <c r="N355" s="43">
        <v>3.03</v>
      </c>
      <c r="O355" s="43">
        <v>9.9220000000000006</v>
      </c>
    </row>
    <row r="356" spans="1:15" s="52" customFormat="1" ht="78.75" customHeight="1" x14ac:dyDescent="0.25">
      <c r="A356" s="41">
        <f t="shared" si="48"/>
        <v>328</v>
      </c>
      <c r="B356" s="41">
        <f t="shared" si="49"/>
        <v>11</v>
      </c>
      <c r="C356" s="62">
        <v>2116</v>
      </c>
      <c r="D356" s="42" t="s">
        <v>1106</v>
      </c>
      <c r="E356" s="129" t="s">
        <v>1065</v>
      </c>
      <c r="F356" s="129" t="s">
        <v>1107</v>
      </c>
      <c r="G356" s="41" t="s">
        <v>1108</v>
      </c>
      <c r="H356" s="63">
        <v>299</v>
      </c>
      <c r="I356" s="63">
        <v>149.5</v>
      </c>
      <c r="J356" s="63">
        <v>80</v>
      </c>
      <c r="K356" s="63">
        <v>8</v>
      </c>
      <c r="L356" s="63">
        <v>0</v>
      </c>
      <c r="M356" s="63">
        <v>20.8</v>
      </c>
      <c r="N356" s="63">
        <v>10</v>
      </c>
      <c r="O356" s="63">
        <v>30.7</v>
      </c>
    </row>
    <row r="357" spans="1:15" s="61" customFormat="1" ht="52.5" customHeight="1" x14ac:dyDescent="0.25">
      <c r="A357" s="41">
        <f t="shared" si="48"/>
        <v>329</v>
      </c>
      <c r="B357" s="41">
        <f t="shared" si="49"/>
        <v>12</v>
      </c>
      <c r="C357" s="41">
        <v>983</v>
      </c>
      <c r="D357" s="42" t="s">
        <v>1300</v>
      </c>
      <c r="E357" s="129" t="s">
        <v>1231</v>
      </c>
      <c r="F357" s="129" t="s">
        <v>1301</v>
      </c>
      <c r="G357" s="130" t="s">
        <v>443</v>
      </c>
      <c r="H357" s="43">
        <v>245.5</v>
      </c>
      <c r="I357" s="43">
        <v>92.5</v>
      </c>
      <c r="J357" s="43">
        <v>92.5</v>
      </c>
      <c r="K357" s="43">
        <v>10</v>
      </c>
      <c r="L357" s="43">
        <v>0</v>
      </c>
      <c r="M357" s="43">
        <v>47</v>
      </c>
      <c r="N357" s="43">
        <v>0</v>
      </c>
      <c r="O357" s="43">
        <v>3.5</v>
      </c>
    </row>
    <row r="358" spans="1:15" s="61" customFormat="1" ht="75" x14ac:dyDescent="0.25">
      <c r="A358" s="41">
        <f t="shared" si="48"/>
        <v>330</v>
      </c>
      <c r="B358" s="41">
        <f t="shared" si="49"/>
        <v>13</v>
      </c>
      <c r="C358" s="41">
        <v>1000</v>
      </c>
      <c r="D358" s="42" t="s">
        <v>1292</v>
      </c>
      <c r="E358" s="129" t="s">
        <v>1231</v>
      </c>
      <c r="F358" s="129" t="s">
        <v>1293</v>
      </c>
      <c r="G358" s="130" t="s">
        <v>1294</v>
      </c>
      <c r="H358" s="43">
        <v>299.80200000000002</v>
      </c>
      <c r="I358" s="43">
        <v>149.90100000000001</v>
      </c>
      <c r="J358" s="43">
        <v>78</v>
      </c>
      <c r="K358" s="43">
        <v>10.031000000000001</v>
      </c>
      <c r="L358" s="43">
        <v>0</v>
      </c>
      <c r="M358" s="43">
        <v>32</v>
      </c>
      <c r="N358" s="43">
        <v>0</v>
      </c>
      <c r="O358" s="43">
        <v>29.87</v>
      </c>
    </row>
    <row r="359" spans="1:15" s="61" customFormat="1" ht="56.25" x14ac:dyDescent="0.25">
      <c r="A359" s="41">
        <f t="shared" si="48"/>
        <v>331</v>
      </c>
      <c r="B359" s="41">
        <f t="shared" si="49"/>
        <v>14</v>
      </c>
      <c r="C359" s="41">
        <v>1173</v>
      </c>
      <c r="D359" s="42" t="s">
        <v>1289</v>
      </c>
      <c r="E359" s="129" t="s">
        <v>1231</v>
      </c>
      <c r="F359" s="129" t="s">
        <v>1290</v>
      </c>
      <c r="G359" s="130" t="s">
        <v>1291</v>
      </c>
      <c r="H359" s="43">
        <v>290</v>
      </c>
      <c r="I359" s="43">
        <v>145</v>
      </c>
      <c r="J359" s="43">
        <v>72.471000000000004</v>
      </c>
      <c r="K359" s="43">
        <v>14.5</v>
      </c>
      <c r="L359" s="43">
        <v>0</v>
      </c>
      <c r="M359" s="43">
        <v>48.320999999999998</v>
      </c>
      <c r="N359" s="43">
        <v>0</v>
      </c>
      <c r="O359" s="43">
        <v>9.7080000000000002</v>
      </c>
    </row>
    <row r="360" spans="1:15" s="61" customFormat="1" ht="60.75" customHeight="1" x14ac:dyDescent="0.25">
      <c r="A360" s="41">
        <f t="shared" si="48"/>
        <v>332</v>
      </c>
      <c r="B360" s="41">
        <f t="shared" si="49"/>
        <v>15</v>
      </c>
      <c r="C360" s="41">
        <v>1588</v>
      </c>
      <c r="D360" s="42" t="s">
        <v>1297</v>
      </c>
      <c r="E360" s="129" t="s">
        <v>1231</v>
      </c>
      <c r="F360" s="129" t="s">
        <v>1298</v>
      </c>
      <c r="G360" s="130" t="s">
        <v>1299</v>
      </c>
      <c r="H360" s="43">
        <v>293.22500000000002</v>
      </c>
      <c r="I360" s="43">
        <v>146.32</v>
      </c>
      <c r="J360" s="43">
        <v>99.375</v>
      </c>
      <c r="K360" s="43">
        <v>0</v>
      </c>
      <c r="L360" s="43">
        <v>0</v>
      </c>
      <c r="M360" s="43">
        <v>35</v>
      </c>
      <c r="N360" s="43">
        <v>0</v>
      </c>
      <c r="O360" s="43">
        <v>12.53</v>
      </c>
    </row>
    <row r="361" spans="1:15" s="61" customFormat="1" ht="50.25" customHeight="1" x14ac:dyDescent="0.25">
      <c r="A361" s="41">
        <f t="shared" si="48"/>
        <v>333</v>
      </c>
      <c r="B361" s="41">
        <f t="shared" si="49"/>
        <v>16</v>
      </c>
      <c r="C361" s="41">
        <v>2557</v>
      </c>
      <c r="D361" s="42" t="s">
        <v>1287</v>
      </c>
      <c r="E361" s="129" t="s">
        <v>1231</v>
      </c>
      <c r="F361" s="129" t="s">
        <v>1288</v>
      </c>
      <c r="G361" s="130" t="s">
        <v>925</v>
      </c>
      <c r="H361" s="43">
        <v>82.454999999999998</v>
      </c>
      <c r="I361" s="43">
        <v>35</v>
      </c>
      <c r="J361" s="43">
        <v>27</v>
      </c>
      <c r="K361" s="43">
        <v>3.9550000000000001</v>
      </c>
      <c r="L361" s="43">
        <v>0</v>
      </c>
      <c r="M361" s="43">
        <v>11.7</v>
      </c>
      <c r="N361" s="43">
        <v>4.8</v>
      </c>
      <c r="O361" s="43">
        <v>0</v>
      </c>
    </row>
    <row r="362" spans="1:15" s="61" customFormat="1" ht="45" customHeight="1" x14ac:dyDescent="0.25">
      <c r="A362" s="41">
        <f t="shared" si="48"/>
        <v>334</v>
      </c>
      <c r="B362" s="41">
        <f t="shared" si="49"/>
        <v>17</v>
      </c>
      <c r="C362" s="41">
        <v>2621</v>
      </c>
      <c r="D362" s="42" t="s">
        <v>1295</v>
      </c>
      <c r="E362" s="129" t="s">
        <v>1231</v>
      </c>
      <c r="F362" s="129" t="s">
        <v>1296</v>
      </c>
      <c r="G362" s="130" t="s">
        <v>55</v>
      </c>
      <c r="H362" s="43">
        <v>49.99</v>
      </c>
      <c r="I362" s="43">
        <v>19.995000000000001</v>
      </c>
      <c r="J362" s="43">
        <v>19.995000000000001</v>
      </c>
      <c r="K362" s="43">
        <v>0</v>
      </c>
      <c r="L362" s="43">
        <v>0</v>
      </c>
      <c r="M362" s="43">
        <v>10</v>
      </c>
      <c r="N362" s="43">
        <v>0</v>
      </c>
      <c r="O362" s="43">
        <v>0</v>
      </c>
    </row>
    <row r="363" spans="1:15" s="52" customFormat="1" ht="78.75" x14ac:dyDescent="0.25">
      <c r="A363" s="41">
        <f t="shared" si="48"/>
        <v>335</v>
      </c>
      <c r="B363" s="41">
        <f t="shared" si="49"/>
        <v>18</v>
      </c>
      <c r="C363" s="41">
        <v>380</v>
      </c>
      <c r="D363" s="42" t="s">
        <v>2116</v>
      </c>
      <c r="E363" s="129" t="s">
        <v>2038</v>
      </c>
      <c r="F363" s="129" t="s">
        <v>2117</v>
      </c>
      <c r="G363" s="41" t="s">
        <v>1108</v>
      </c>
      <c r="H363" s="43">
        <v>499.97500000000002</v>
      </c>
      <c r="I363" s="43">
        <v>200</v>
      </c>
      <c r="J363" s="43">
        <v>120</v>
      </c>
      <c r="K363" s="43">
        <v>15</v>
      </c>
      <c r="L363" s="43">
        <v>0</v>
      </c>
      <c r="M363" s="43">
        <v>41.496000000000002</v>
      </c>
      <c r="N363" s="43">
        <v>77.478999999999999</v>
      </c>
      <c r="O363" s="43">
        <v>46</v>
      </c>
    </row>
    <row r="364" spans="1:15" s="52" customFormat="1" ht="98.25" customHeight="1" x14ac:dyDescent="0.25">
      <c r="A364" s="41">
        <f t="shared" si="48"/>
        <v>336</v>
      </c>
      <c r="B364" s="41">
        <f t="shared" si="49"/>
        <v>19</v>
      </c>
      <c r="C364" s="41">
        <v>519</v>
      </c>
      <c r="D364" s="42" t="s">
        <v>2118</v>
      </c>
      <c r="E364" s="129" t="s">
        <v>2038</v>
      </c>
      <c r="F364" s="129" t="s">
        <v>2119</v>
      </c>
      <c r="G364" s="41" t="s">
        <v>2120</v>
      </c>
      <c r="H364" s="43">
        <v>60</v>
      </c>
      <c r="I364" s="43">
        <v>30</v>
      </c>
      <c r="J364" s="43">
        <v>0</v>
      </c>
      <c r="K364" s="43">
        <v>0</v>
      </c>
      <c r="L364" s="43">
        <v>0</v>
      </c>
      <c r="M364" s="43">
        <v>6</v>
      </c>
      <c r="N364" s="43">
        <v>24</v>
      </c>
      <c r="O364" s="43">
        <v>0</v>
      </c>
    </row>
    <row r="365" spans="1:15" s="40" customFormat="1" ht="42" customHeight="1" x14ac:dyDescent="0.25">
      <c r="A365" s="41">
        <f t="shared" si="48"/>
        <v>337</v>
      </c>
      <c r="B365" s="41">
        <f t="shared" si="49"/>
        <v>20</v>
      </c>
      <c r="C365" s="41">
        <v>176</v>
      </c>
      <c r="D365" s="42" t="s">
        <v>2406</v>
      </c>
      <c r="E365" s="129" t="s">
        <v>1549</v>
      </c>
      <c r="F365" s="129" t="s">
        <v>2424</v>
      </c>
      <c r="G365" s="41" t="s">
        <v>2407</v>
      </c>
      <c r="H365" s="43">
        <v>125.28</v>
      </c>
      <c r="I365" s="43">
        <v>45</v>
      </c>
      <c r="J365" s="43">
        <v>49</v>
      </c>
      <c r="K365" s="43">
        <v>5.58</v>
      </c>
      <c r="L365" s="43">
        <v>0</v>
      </c>
      <c r="M365" s="43">
        <v>0</v>
      </c>
      <c r="N365" s="43">
        <v>14.358000000000001</v>
      </c>
      <c r="O365" s="43">
        <v>11.342000000000001</v>
      </c>
    </row>
    <row r="366" spans="1:15" s="64" customFormat="1" ht="37.5" x14ac:dyDescent="0.25">
      <c r="A366" s="41">
        <f t="shared" si="48"/>
        <v>338</v>
      </c>
      <c r="B366" s="41">
        <f t="shared" si="49"/>
        <v>21</v>
      </c>
      <c r="C366" s="62">
        <v>283</v>
      </c>
      <c r="D366" s="131" t="s">
        <v>1640</v>
      </c>
      <c r="E366" s="129" t="s">
        <v>1549</v>
      </c>
      <c r="F366" s="129" t="s">
        <v>1641</v>
      </c>
      <c r="G366" s="41" t="s">
        <v>1642</v>
      </c>
      <c r="H366" s="63">
        <v>499.226</v>
      </c>
      <c r="I366" s="63">
        <v>200</v>
      </c>
      <c r="J366" s="63">
        <v>150</v>
      </c>
      <c r="K366" s="63">
        <v>67.926000000000002</v>
      </c>
      <c r="L366" s="63">
        <v>0</v>
      </c>
      <c r="M366" s="63">
        <v>21</v>
      </c>
      <c r="N366" s="63">
        <v>20</v>
      </c>
      <c r="O366" s="63">
        <v>40.299999999999997</v>
      </c>
    </row>
    <row r="367" spans="1:15" s="64" customFormat="1" ht="37.5" x14ac:dyDescent="0.25">
      <c r="A367" s="41">
        <f t="shared" si="48"/>
        <v>339</v>
      </c>
      <c r="B367" s="41">
        <f t="shared" si="49"/>
        <v>22</v>
      </c>
      <c r="C367" s="62">
        <v>508</v>
      </c>
      <c r="D367" s="131" t="s">
        <v>1643</v>
      </c>
      <c r="E367" s="129" t="s">
        <v>1549</v>
      </c>
      <c r="F367" s="129" t="s">
        <v>1107</v>
      </c>
      <c r="G367" s="41" t="s">
        <v>1108</v>
      </c>
      <c r="H367" s="63">
        <v>499.00200000000001</v>
      </c>
      <c r="I367" s="63">
        <v>200</v>
      </c>
      <c r="J367" s="63">
        <v>175</v>
      </c>
      <c r="K367" s="63">
        <v>21.707000000000001</v>
      </c>
      <c r="L367" s="63">
        <v>0</v>
      </c>
      <c r="M367" s="63">
        <v>26.242999999999999</v>
      </c>
      <c r="N367" s="63">
        <v>25</v>
      </c>
      <c r="O367" s="63">
        <v>51.052</v>
      </c>
    </row>
    <row r="368" spans="1:15" s="64" customFormat="1" ht="56.25" x14ac:dyDescent="0.25">
      <c r="A368" s="41">
        <f t="shared" si="48"/>
        <v>340</v>
      </c>
      <c r="B368" s="41">
        <f t="shared" si="49"/>
        <v>23</v>
      </c>
      <c r="C368" s="62">
        <v>2279</v>
      </c>
      <c r="D368" s="131" t="s">
        <v>1644</v>
      </c>
      <c r="E368" s="129" t="s">
        <v>1549</v>
      </c>
      <c r="F368" s="129" t="s">
        <v>1645</v>
      </c>
      <c r="G368" s="41" t="s">
        <v>97</v>
      </c>
      <c r="H368" s="63">
        <v>299.983</v>
      </c>
      <c r="I368" s="63">
        <v>145</v>
      </c>
      <c r="J368" s="63">
        <v>80</v>
      </c>
      <c r="K368" s="63">
        <v>11.983000000000001</v>
      </c>
      <c r="L368" s="63">
        <v>0</v>
      </c>
      <c r="M368" s="63">
        <v>37.279000000000003</v>
      </c>
      <c r="N368" s="63">
        <v>0</v>
      </c>
      <c r="O368" s="63">
        <v>25.721</v>
      </c>
    </row>
    <row r="369" spans="1:15" s="64" customFormat="1" ht="56.25" x14ac:dyDescent="0.25">
      <c r="A369" s="41">
        <f t="shared" si="48"/>
        <v>341</v>
      </c>
      <c r="B369" s="41">
        <f t="shared" si="49"/>
        <v>24</v>
      </c>
      <c r="C369" s="62">
        <v>2440</v>
      </c>
      <c r="D369" s="131" t="s">
        <v>1646</v>
      </c>
      <c r="E369" s="129" t="s">
        <v>1549</v>
      </c>
      <c r="F369" s="129" t="s">
        <v>1288</v>
      </c>
      <c r="G369" s="41" t="s">
        <v>925</v>
      </c>
      <c r="H369" s="63">
        <v>498.83199999999999</v>
      </c>
      <c r="I369" s="63">
        <v>200</v>
      </c>
      <c r="J369" s="63">
        <v>185</v>
      </c>
      <c r="K369" s="63">
        <v>13.317</v>
      </c>
      <c r="L369" s="63">
        <v>0</v>
      </c>
      <c r="M369" s="63">
        <v>30</v>
      </c>
      <c r="N369" s="63">
        <v>20.260000000000002</v>
      </c>
      <c r="O369" s="63">
        <v>50.255000000000003</v>
      </c>
    </row>
    <row r="370" spans="1:15" s="64" customFormat="1" ht="43.5" customHeight="1" x14ac:dyDescent="0.25">
      <c r="A370" s="41">
        <f t="shared" si="48"/>
        <v>342</v>
      </c>
      <c r="B370" s="41">
        <f t="shared" si="49"/>
        <v>25</v>
      </c>
      <c r="C370" s="62">
        <v>2487</v>
      </c>
      <c r="D370" s="131" t="s">
        <v>1647</v>
      </c>
      <c r="E370" s="129" t="s">
        <v>1549</v>
      </c>
      <c r="F370" s="129" t="s">
        <v>1648</v>
      </c>
      <c r="G370" s="41" t="s">
        <v>99</v>
      </c>
      <c r="H370" s="63">
        <v>299.88099999999997</v>
      </c>
      <c r="I370" s="63">
        <v>140</v>
      </c>
      <c r="J370" s="63">
        <v>94.381</v>
      </c>
      <c r="K370" s="63">
        <v>5</v>
      </c>
      <c r="L370" s="63">
        <v>0</v>
      </c>
      <c r="M370" s="63">
        <v>0</v>
      </c>
      <c r="N370" s="63">
        <v>60.5</v>
      </c>
      <c r="O370" s="63">
        <v>0</v>
      </c>
    </row>
    <row r="371" spans="1:15" s="40" customFormat="1" ht="61.5" customHeight="1" x14ac:dyDescent="0.25">
      <c r="A371" s="41">
        <f t="shared" si="48"/>
        <v>343</v>
      </c>
      <c r="B371" s="41">
        <f t="shared" si="49"/>
        <v>26</v>
      </c>
      <c r="C371" s="41">
        <v>96</v>
      </c>
      <c r="D371" s="42" t="s">
        <v>2381</v>
      </c>
      <c r="E371" s="129" t="s">
        <v>2030</v>
      </c>
      <c r="F371" s="129" t="s">
        <v>2122</v>
      </c>
      <c r="G371" s="41" t="s">
        <v>2380</v>
      </c>
      <c r="H371" s="43">
        <v>328.92099999999999</v>
      </c>
      <c r="I371" s="43">
        <v>164.46</v>
      </c>
      <c r="J371" s="43">
        <v>86.460999999999999</v>
      </c>
      <c r="K371" s="43">
        <v>10</v>
      </c>
      <c r="L371" s="43">
        <v>0</v>
      </c>
      <c r="M371" s="43">
        <v>45</v>
      </c>
      <c r="N371" s="43">
        <v>23</v>
      </c>
      <c r="O371" s="43">
        <v>0</v>
      </c>
    </row>
    <row r="372" spans="1:15" s="61" customFormat="1" ht="75" customHeight="1" x14ac:dyDescent="0.25">
      <c r="A372" s="41">
        <f t="shared" si="48"/>
        <v>344</v>
      </c>
      <c r="B372" s="41">
        <f t="shared" si="49"/>
        <v>27</v>
      </c>
      <c r="C372" s="41">
        <v>315</v>
      </c>
      <c r="D372" s="42" t="s">
        <v>2121</v>
      </c>
      <c r="E372" s="129" t="s">
        <v>2030</v>
      </c>
      <c r="F372" s="129" t="s">
        <v>2122</v>
      </c>
      <c r="G372" s="41" t="s">
        <v>2327</v>
      </c>
      <c r="H372" s="43">
        <v>299.53500000000003</v>
      </c>
      <c r="I372" s="43">
        <v>149.767</v>
      </c>
      <c r="J372" s="43">
        <v>81.768000000000001</v>
      </c>
      <c r="K372" s="43">
        <v>10</v>
      </c>
      <c r="L372" s="43">
        <v>0</v>
      </c>
      <c r="M372" s="43">
        <v>33</v>
      </c>
      <c r="N372" s="43">
        <v>25</v>
      </c>
      <c r="O372" s="43">
        <v>0</v>
      </c>
    </row>
    <row r="373" spans="1:15" s="61" customFormat="1" ht="76.5" customHeight="1" x14ac:dyDescent="0.25">
      <c r="A373" s="41">
        <f t="shared" si="48"/>
        <v>345</v>
      </c>
      <c r="B373" s="41">
        <f t="shared" si="49"/>
        <v>28</v>
      </c>
      <c r="C373" s="41">
        <v>705</v>
      </c>
      <c r="D373" s="42" t="s">
        <v>2123</v>
      </c>
      <c r="E373" s="129" t="s">
        <v>2030</v>
      </c>
      <c r="F373" s="129" t="s">
        <v>2124</v>
      </c>
      <c r="G373" s="41" t="s">
        <v>2125</v>
      </c>
      <c r="H373" s="43">
        <v>487.71</v>
      </c>
      <c r="I373" s="43">
        <v>200</v>
      </c>
      <c r="J373" s="43">
        <v>120</v>
      </c>
      <c r="K373" s="43">
        <v>76.343999999999994</v>
      </c>
      <c r="L373" s="43">
        <v>0</v>
      </c>
      <c r="M373" s="43">
        <v>68.7</v>
      </c>
      <c r="N373" s="43">
        <v>22.666</v>
      </c>
      <c r="O373" s="43">
        <v>0</v>
      </c>
    </row>
    <row r="374" spans="1:15" s="61" customFormat="1" ht="60" customHeight="1" x14ac:dyDescent="0.25">
      <c r="A374" s="41">
        <f t="shared" si="48"/>
        <v>346</v>
      </c>
      <c r="B374" s="41">
        <f t="shared" si="49"/>
        <v>29</v>
      </c>
      <c r="C374" s="41">
        <v>798</v>
      </c>
      <c r="D374" s="42" t="s">
        <v>2126</v>
      </c>
      <c r="E374" s="129" t="s">
        <v>2030</v>
      </c>
      <c r="F374" s="129" t="s">
        <v>2127</v>
      </c>
      <c r="G374" s="41" t="s">
        <v>2128</v>
      </c>
      <c r="H374" s="43">
        <v>496.678</v>
      </c>
      <c r="I374" s="43">
        <v>190</v>
      </c>
      <c r="J374" s="43">
        <v>137.75</v>
      </c>
      <c r="K374" s="43">
        <v>73.227999999999994</v>
      </c>
      <c r="L374" s="43">
        <v>0</v>
      </c>
      <c r="M374" s="43">
        <v>32.700000000000003</v>
      </c>
      <c r="N374" s="43">
        <v>63</v>
      </c>
      <c r="O374" s="43">
        <v>0</v>
      </c>
    </row>
    <row r="375" spans="1:15" s="61" customFormat="1" ht="56.25" x14ac:dyDescent="0.25">
      <c r="A375" s="41">
        <f t="shared" si="48"/>
        <v>347</v>
      </c>
      <c r="B375" s="41">
        <f t="shared" si="49"/>
        <v>30</v>
      </c>
      <c r="C375" s="41">
        <v>929</v>
      </c>
      <c r="D375" s="42" t="s">
        <v>2129</v>
      </c>
      <c r="E375" s="129" t="s">
        <v>2030</v>
      </c>
      <c r="F375" s="129" t="s">
        <v>916</v>
      </c>
      <c r="G375" s="41" t="s">
        <v>98</v>
      </c>
      <c r="H375" s="43">
        <v>462.27100000000002</v>
      </c>
      <c r="I375" s="43">
        <v>200</v>
      </c>
      <c r="J375" s="43">
        <v>128.15</v>
      </c>
      <c r="K375" s="43">
        <v>33.369</v>
      </c>
      <c r="L375" s="43">
        <v>0</v>
      </c>
      <c r="M375" s="43">
        <v>48</v>
      </c>
      <c r="N375" s="43">
        <v>20.052</v>
      </c>
      <c r="O375" s="43">
        <v>32.700000000000003</v>
      </c>
    </row>
    <row r="376" spans="1:15" s="61" customFormat="1" ht="78.75" customHeight="1" x14ac:dyDescent="0.25">
      <c r="A376" s="41">
        <f t="shared" si="48"/>
        <v>348</v>
      </c>
      <c r="B376" s="41">
        <f t="shared" si="49"/>
        <v>31</v>
      </c>
      <c r="C376" s="41">
        <v>1636</v>
      </c>
      <c r="D376" s="42" t="s">
        <v>2130</v>
      </c>
      <c r="E376" s="129" t="s">
        <v>2030</v>
      </c>
      <c r="F376" s="129" t="s">
        <v>442</v>
      </c>
      <c r="G376" s="41" t="s">
        <v>443</v>
      </c>
      <c r="H376" s="43">
        <v>493.678</v>
      </c>
      <c r="I376" s="43">
        <v>200</v>
      </c>
      <c r="J376" s="43">
        <v>120</v>
      </c>
      <c r="K376" s="43">
        <v>75.977999999999994</v>
      </c>
      <c r="L376" s="43">
        <v>0</v>
      </c>
      <c r="M376" s="43">
        <v>65</v>
      </c>
      <c r="N376" s="43">
        <v>0</v>
      </c>
      <c r="O376" s="43">
        <v>32.700000000000003</v>
      </c>
    </row>
    <row r="377" spans="1:15" s="61" customFormat="1" ht="75" x14ac:dyDescent="0.25">
      <c r="A377" s="41">
        <f t="shared" si="48"/>
        <v>349</v>
      </c>
      <c r="B377" s="41">
        <f t="shared" si="49"/>
        <v>32</v>
      </c>
      <c r="C377" s="41">
        <v>1770</v>
      </c>
      <c r="D377" s="42" t="s">
        <v>2131</v>
      </c>
      <c r="E377" s="129" t="s">
        <v>2030</v>
      </c>
      <c r="F377" s="129" t="s">
        <v>2132</v>
      </c>
      <c r="G377" s="41" t="s">
        <v>2133</v>
      </c>
      <c r="H377" s="43">
        <v>208.279</v>
      </c>
      <c r="I377" s="43">
        <v>104</v>
      </c>
      <c r="J377" s="43">
        <v>47.478999999999999</v>
      </c>
      <c r="K377" s="43">
        <v>15</v>
      </c>
      <c r="L377" s="43">
        <v>0</v>
      </c>
      <c r="M377" s="43">
        <v>20</v>
      </c>
      <c r="N377" s="43">
        <v>21.8</v>
      </c>
      <c r="O377" s="43">
        <v>0</v>
      </c>
    </row>
    <row r="378" spans="1:15" s="61" customFormat="1" ht="80.25" customHeight="1" x14ac:dyDescent="0.25">
      <c r="A378" s="41">
        <f t="shared" si="48"/>
        <v>350</v>
      </c>
      <c r="B378" s="41">
        <f t="shared" si="49"/>
        <v>33</v>
      </c>
      <c r="C378" s="41">
        <v>1798</v>
      </c>
      <c r="D378" s="42" t="s">
        <v>2134</v>
      </c>
      <c r="E378" s="129" t="s">
        <v>2030</v>
      </c>
      <c r="F378" s="129" t="s">
        <v>2135</v>
      </c>
      <c r="G378" s="41" t="s">
        <v>2136</v>
      </c>
      <c r="H378" s="43">
        <v>490.07499999999999</v>
      </c>
      <c r="I378" s="43">
        <v>200</v>
      </c>
      <c r="J378" s="43">
        <v>120</v>
      </c>
      <c r="K378" s="43">
        <v>72</v>
      </c>
      <c r="L378" s="43">
        <v>0</v>
      </c>
      <c r="M378" s="43">
        <v>35</v>
      </c>
      <c r="N378" s="43">
        <v>30.375</v>
      </c>
      <c r="O378" s="43">
        <v>32.700000000000003</v>
      </c>
    </row>
    <row r="379" spans="1:15" s="61" customFormat="1" ht="66" customHeight="1" x14ac:dyDescent="0.25">
      <c r="A379" s="41">
        <f t="shared" si="48"/>
        <v>351</v>
      </c>
      <c r="B379" s="41">
        <f t="shared" si="49"/>
        <v>34</v>
      </c>
      <c r="C379" s="41">
        <v>2029</v>
      </c>
      <c r="D379" s="42" t="s">
        <v>2137</v>
      </c>
      <c r="E379" s="129" t="s">
        <v>2030</v>
      </c>
      <c r="F379" s="129" t="s">
        <v>2138</v>
      </c>
      <c r="G379" s="41" t="s">
        <v>2139</v>
      </c>
      <c r="H379" s="43">
        <v>487.31799999999998</v>
      </c>
      <c r="I379" s="43">
        <v>200</v>
      </c>
      <c r="J379" s="43">
        <v>189.61799999999999</v>
      </c>
      <c r="K379" s="43">
        <v>0</v>
      </c>
      <c r="L379" s="43">
        <v>0</v>
      </c>
      <c r="M379" s="43">
        <v>65</v>
      </c>
      <c r="N379" s="43">
        <v>0</v>
      </c>
      <c r="O379" s="43">
        <v>32.700000000000003</v>
      </c>
    </row>
    <row r="380" spans="1:15" s="61" customFormat="1" ht="61.5" customHeight="1" x14ac:dyDescent="0.25">
      <c r="A380" s="41">
        <f t="shared" si="48"/>
        <v>352</v>
      </c>
      <c r="B380" s="41">
        <f t="shared" si="49"/>
        <v>35</v>
      </c>
      <c r="C380" s="41">
        <v>2220</v>
      </c>
      <c r="D380" s="42" t="s">
        <v>2140</v>
      </c>
      <c r="E380" s="129" t="s">
        <v>2030</v>
      </c>
      <c r="F380" s="129" t="s">
        <v>2141</v>
      </c>
      <c r="G380" s="41" t="s">
        <v>2142</v>
      </c>
      <c r="H380" s="43">
        <v>499.625</v>
      </c>
      <c r="I380" s="43">
        <v>200</v>
      </c>
      <c r="J380" s="43">
        <v>120</v>
      </c>
      <c r="K380" s="43">
        <v>56.924999999999997</v>
      </c>
      <c r="L380" s="43">
        <v>0</v>
      </c>
      <c r="M380" s="43">
        <v>90</v>
      </c>
      <c r="N380" s="43">
        <v>0</v>
      </c>
      <c r="O380" s="43">
        <v>32.700000000000003</v>
      </c>
    </row>
    <row r="381" spans="1:15" s="61" customFormat="1" ht="57.75" customHeight="1" x14ac:dyDescent="0.25">
      <c r="A381" s="41">
        <f t="shared" si="48"/>
        <v>353</v>
      </c>
      <c r="B381" s="41">
        <f t="shared" si="49"/>
        <v>36</v>
      </c>
      <c r="C381" s="41">
        <v>2666</v>
      </c>
      <c r="D381" s="42" t="s">
        <v>2143</v>
      </c>
      <c r="E381" s="129" t="s">
        <v>2030</v>
      </c>
      <c r="F381" s="129" t="s">
        <v>2144</v>
      </c>
      <c r="G381" s="41" t="s">
        <v>2145</v>
      </c>
      <c r="H381" s="43">
        <v>343.39699999999999</v>
      </c>
      <c r="I381" s="43">
        <v>171.35499999999999</v>
      </c>
      <c r="J381" s="43">
        <v>106.342</v>
      </c>
      <c r="K381" s="43">
        <v>0</v>
      </c>
      <c r="L381" s="43">
        <v>0</v>
      </c>
      <c r="M381" s="43">
        <v>33</v>
      </c>
      <c r="N381" s="43">
        <v>0</v>
      </c>
      <c r="O381" s="43">
        <v>32.700000000000003</v>
      </c>
    </row>
    <row r="382" spans="1:15" s="61" customFormat="1" ht="69" customHeight="1" x14ac:dyDescent="0.25">
      <c r="A382" s="41">
        <f t="shared" si="48"/>
        <v>354</v>
      </c>
      <c r="B382" s="41">
        <f t="shared" si="49"/>
        <v>37</v>
      </c>
      <c r="C382" s="41">
        <v>2705</v>
      </c>
      <c r="D382" s="42" t="s">
        <v>2146</v>
      </c>
      <c r="E382" s="129" t="s">
        <v>2030</v>
      </c>
      <c r="F382" s="129" t="s">
        <v>2147</v>
      </c>
      <c r="G382" s="41" t="s">
        <v>2120</v>
      </c>
      <c r="H382" s="43">
        <v>499.39800000000002</v>
      </c>
      <c r="I382" s="43">
        <v>200</v>
      </c>
      <c r="J382" s="43">
        <v>120</v>
      </c>
      <c r="K382" s="43">
        <v>101.843</v>
      </c>
      <c r="L382" s="43">
        <v>0</v>
      </c>
      <c r="M382" s="43">
        <v>44.854999999999997</v>
      </c>
      <c r="N382" s="43">
        <v>0</v>
      </c>
      <c r="O382" s="43">
        <v>32.700000000000003</v>
      </c>
    </row>
    <row r="383" spans="1:15" s="17" customFormat="1" ht="20.25" x14ac:dyDescent="0.25">
      <c r="A383" s="25"/>
      <c r="B383" s="25">
        <v>9</v>
      </c>
      <c r="C383" s="15"/>
      <c r="D383" s="18" t="s">
        <v>822</v>
      </c>
      <c r="E383" s="69"/>
      <c r="F383" s="70"/>
      <c r="G383" s="16"/>
      <c r="H383" s="26">
        <f>SUM(H384:H392)</f>
        <v>2120.3200000000002</v>
      </c>
      <c r="I383" s="26">
        <f t="shared" ref="I383:O383" si="50">SUM(I384:I392)</f>
        <v>1025.835</v>
      </c>
      <c r="J383" s="26">
        <f t="shared" si="50"/>
        <v>0</v>
      </c>
      <c r="K383" s="26">
        <f t="shared" si="50"/>
        <v>0</v>
      </c>
      <c r="L383" s="26">
        <f t="shared" si="50"/>
        <v>606.55799999999999</v>
      </c>
      <c r="M383" s="26">
        <f t="shared" si="50"/>
        <v>275.16499999999996</v>
      </c>
      <c r="N383" s="26">
        <f t="shared" si="50"/>
        <v>53.5</v>
      </c>
      <c r="O383" s="26">
        <f t="shared" si="50"/>
        <v>159.26200000000003</v>
      </c>
    </row>
    <row r="384" spans="1:15" s="40" customFormat="1" ht="57.75" customHeight="1" x14ac:dyDescent="0.25">
      <c r="A384" s="41">
        <f>A382+1</f>
        <v>355</v>
      </c>
      <c r="B384" s="41">
        <v>1</v>
      </c>
      <c r="C384" s="41">
        <v>1045</v>
      </c>
      <c r="D384" s="42" t="s">
        <v>825</v>
      </c>
      <c r="E384" s="129" t="s">
        <v>43</v>
      </c>
      <c r="F384" s="129" t="s">
        <v>823</v>
      </c>
      <c r="G384" s="41" t="s">
        <v>826</v>
      </c>
      <c r="H384" s="43">
        <v>296.52100000000002</v>
      </c>
      <c r="I384" s="43">
        <v>148</v>
      </c>
      <c r="J384" s="43">
        <v>0</v>
      </c>
      <c r="K384" s="43">
        <v>0</v>
      </c>
      <c r="L384" s="43">
        <v>88.869</v>
      </c>
      <c r="M384" s="43">
        <v>0</v>
      </c>
      <c r="N384" s="43">
        <v>35.5</v>
      </c>
      <c r="O384" s="43">
        <v>24.152000000000001</v>
      </c>
    </row>
    <row r="385" spans="1:15" s="40" customFormat="1" ht="37.5" x14ac:dyDescent="0.25">
      <c r="A385" s="41">
        <f>A384+1</f>
        <v>356</v>
      </c>
      <c r="B385" s="41">
        <f>B384+1</f>
        <v>2</v>
      </c>
      <c r="C385" s="41">
        <v>1082</v>
      </c>
      <c r="D385" s="42" t="s">
        <v>2417</v>
      </c>
      <c r="E385" s="129" t="s">
        <v>43</v>
      </c>
      <c r="F385" s="129" t="s">
        <v>823</v>
      </c>
      <c r="G385" s="41" t="s">
        <v>824</v>
      </c>
      <c r="H385" s="43">
        <v>91.325000000000003</v>
      </c>
      <c r="I385" s="43">
        <v>33</v>
      </c>
      <c r="J385" s="43">
        <v>0</v>
      </c>
      <c r="K385" s="43">
        <v>0</v>
      </c>
      <c r="L385" s="43">
        <v>32.853000000000002</v>
      </c>
      <c r="M385" s="43">
        <v>0</v>
      </c>
      <c r="N385" s="43">
        <v>18</v>
      </c>
      <c r="O385" s="43">
        <v>7.4720000000000004</v>
      </c>
    </row>
    <row r="386" spans="1:15" s="52" customFormat="1" ht="85.5" customHeight="1" x14ac:dyDescent="0.25">
      <c r="A386" s="41">
        <f>A385+1</f>
        <v>357</v>
      </c>
      <c r="B386" s="41">
        <f>B385+1</f>
        <v>3</v>
      </c>
      <c r="C386" s="41">
        <v>2281</v>
      </c>
      <c r="D386" s="42" t="s">
        <v>926</v>
      </c>
      <c r="E386" s="129" t="s">
        <v>836</v>
      </c>
      <c r="F386" s="129" t="s">
        <v>823</v>
      </c>
      <c r="G386" s="41" t="s">
        <v>927</v>
      </c>
      <c r="H386" s="43">
        <v>271.44</v>
      </c>
      <c r="I386" s="43">
        <v>135.72</v>
      </c>
      <c r="J386" s="43">
        <v>0</v>
      </c>
      <c r="K386" s="43">
        <v>0</v>
      </c>
      <c r="L386" s="43">
        <v>68.403000000000006</v>
      </c>
      <c r="M386" s="43">
        <v>57.966999999999999</v>
      </c>
      <c r="N386" s="43">
        <v>0</v>
      </c>
      <c r="O386" s="43">
        <v>9.35</v>
      </c>
    </row>
    <row r="387" spans="1:15" s="61" customFormat="1" ht="37.5" x14ac:dyDescent="0.25">
      <c r="A387" s="41">
        <f t="shared" ref="A387:A392" si="51">A386+1</f>
        <v>358</v>
      </c>
      <c r="B387" s="41">
        <f t="shared" ref="B387:B392" si="52">B386+1</f>
        <v>4</v>
      </c>
      <c r="C387" s="41">
        <v>2014</v>
      </c>
      <c r="D387" s="42" t="s">
        <v>1308</v>
      </c>
      <c r="E387" s="129" t="s">
        <v>1231</v>
      </c>
      <c r="F387" s="129" t="s">
        <v>823</v>
      </c>
      <c r="G387" s="130" t="s">
        <v>1309</v>
      </c>
      <c r="H387" s="43">
        <v>281.702</v>
      </c>
      <c r="I387" s="43">
        <v>126.76600000000001</v>
      </c>
      <c r="J387" s="43">
        <v>0</v>
      </c>
      <c r="K387" s="43">
        <v>0</v>
      </c>
      <c r="L387" s="43">
        <v>97.346000000000004</v>
      </c>
      <c r="M387" s="43">
        <v>50</v>
      </c>
      <c r="N387" s="43">
        <v>0</v>
      </c>
      <c r="O387" s="43">
        <v>7.59</v>
      </c>
    </row>
    <row r="388" spans="1:15" s="61" customFormat="1" ht="37.5" x14ac:dyDescent="0.25">
      <c r="A388" s="41">
        <f t="shared" si="51"/>
        <v>359</v>
      </c>
      <c r="B388" s="41">
        <f t="shared" si="52"/>
        <v>5</v>
      </c>
      <c r="C388" s="41">
        <v>2201</v>
      </c>
      <c r="D388" s="42" t="s">
        <v>1310</v>
      </c>
      <c r="E388" s="129" t="s">
        <v>1231</v>
      </c>
      <c r="F388" s="129" t="s">
        <v>823</v>
      </c>
      <c r="G388" s="130" t="s">
        <v>824</v>
      </c>
      <c r="H388" s="43">
        <v>397.02199999999999</v>
      </c>
      <c r="I388" s="43">
        <v>198.511</v>
      </c>
      <c r="J388" s="43">
        <v>0</v>
      </c>
      <c r="K388" s="43">
        <v>0</v>
      </c>
      <c r="L388" s="43">
        <v>114.16200000000001</v>
      </c>
      <c r="M388" s="43">
        <v>54</v>
      </c>
      <c r="N388" s="43">
        <v>0</v>
      </c>
      <c r="O388" s="43">
        <v>30.349</v>
      </c>
    </row>
    <row r="389" spans="1:15" s="64" customFormat="1" ht="37.5" x14ac:dyDescent="0.25">
      <c r="A389" s="41">
        <f t="shared" si="51"/>
        <v>360</v>
      </c>
      <c r="B389" s="41">
        <f t="shared" si="52"/>
        <v>6</v>
      </c>
      <c r="C389" s="62">
        <v>2288</v>
      </c>
      <c r="D389" s="131" t="s">
        <v>1649</v>
      </c>
      <c r="E389" s="129" t="s">
        <v>1549</v>
      </c>
      <c r="F389" s="129" t="s">
        <v>823</v>
      </c>
      <c r="G389" s="41" t="s">
        <v>1650</v>
      </c>
      <c r="H389" s="63">
        <v>90.99</v>
      </c>
      <c r="I389" s="63">
        <v>45.494999999999997</v>
      </c>
      <c r="J389" s="63">
        <v>0</v>
      </c>
      <c r="K389" s="63">
        <v>0</v>
      </c>
      <c r="L389" s="63">
        <v>26.245000000000001</v>
      </c>
      <c r="M389" s="63">
        <v>18.198</v>
      </c>
      <c r="N389" s="63">
        <v>0</v>
      </c>
      <c r="O389" s="63">
        <v>1.052</v>
      </c>
    </row>
    <row r="390" spans="1:15" s="64" customFormat="1" ht="37.5" x14ac:dyDescent="0.25">
      <c r="A390" s="41">
        <f t="shared" si="51"/>
        <v>361</v>
      </c>
      <c r="B390" s="41">
        <f t="shared" si="52"/>
        <v>7</v>
      </c>
      <c r="C390" s="62">
        <v>2290</v>
      </c>
      <c r="D390" s="131" t="s">
        <v>1651</v>
      </c>
      <c r="E390" s="129" t="s">
        <v>1549</v>
      </c>
      <c r="F390" s="129" t="s">
        <v>823</v>
      </c>
      <c r="G390" s="41" t="s">
        <v>927</v>
      </c>
      <c r="H390" s="63">
        <v>299.947</v>
      </c>
      <c r="I390" s="63">
        <v>149.97300000000001</v>
      </c>
      <c r="J390" s="63">
        <v>0</v>
      </c>
      <c r="K390" s="63">
        <v>0</v>
      </c>
      <c r="L390" s="63">
        <v>74.004999999999995</v>
      </c>
      <c r="M390" s="63">
        <v>40</v>
      </c>
      <c r="N390" s="63">
        <v>0</v>
      </c>
      <c r="O390" s="63">
        <v>35.969000000000001</v>
      </c>
    </row>
    <row r="391" spans="1:15" s="64" customFormat="1" ht="37.5" x14ac:dyDescent="0.25">
      <c r="A391" s="41">
        <f t="shared" si="51"/>
        <v>362</v>
      </c>
      <c r="B391" s="41">
        <f t="shared" si="52"/>
        <v>8</v>
      </c>
      <c r="C391" s="62">
        <v>2291</v>
      </c>
      <c r="D391" s="131" t="s">
        <v>1652</v>
      </c>
      <c r="E391" s="129" t="s">
        <v>1549</v>
      </c>
      <c r="F391" s="129" t="s">
        <v>823</v>
      </c>
      <c r="G391" s="41" t="s">
        <v>927</v>
      </c>
      <c r="H391" s="63">
        <v>299.91699999999997</v>
      </c>
      <c r="I391" s="63">
        <v>149.958</v>
      </c>
      <c r="J391" s="63">
        <v>0</v>
      </c>
      <c r="K391" s="63">
        <v>0</v>
      </c>
      <c r="L391" s="63">
        <v>74.233000000000004</v>
      </c>
      <c r="M391" s="63">
        <v>40</v>
      </c>
      <c r="N391" s="63">
        <v>0</v>
      </c>
      <c r="O391" s="63">
        <v>35.725999999999999</v>
      </c>
    </row>
    <row r="392" spans="1:15" s="64" customFormat="1" ht="70.5" customHeight="1" x14ac:dyDescent="0.25">
      <c r="A392" s="41">
        <f t="shared" si="51"/>
        <v>363</v>
      </c>
      <c r="B392" s="41">
        <f t="shared" si="52"/>
        <v>9</v>
      </c>
      <c r="C392" s="62">
        <v>2311</v>
      </c>
      <c r="D392" s="131" t="s">
        <v>1653</v>
      </c>
      <c r="E392" s="129" t="s">
        <v>1549</v>
      </c>
      <c r="F392" s="129" t="s">
        <v>823</v>
      </c>
      <c r="G392" s="41" t="s">
        <v>1309</v>
      </c>
      <c r="H392" s="63">
        <v>91.456000000000003</v>
      </c>
      <c r="I392" s="63">
        <v>38.411999999999999</v>
      </c>
      <c r="J392" s="63">
        <v>0</v>
      </c>
      <c r="K392" s="63">
        <v>0</v>
      </c>
      <c r="L392" s="63">
        <v>30.442</v>
      </c>
      <c r="M392" s="63">
        <v>15</v>
      </c>
      <c r="N392" s="63">
        <v>0</v>
      </c>
      <c r="O392" s="63">
        <v>7.6020000000000003</v>
      </c>
    </row>
    <row r="393" spans="1:15" s="11" customFormat="1" ht="20.25" x14ac:dyDescent="0.3">
      <c r="A393" s="10"/>
      <c r="B393" s="13">
        <f>B394+B420+B425</f>
        <v>36</v>
      </c>
      <c r="C393" s="5"/>
      <c r="D393" s="9" t="s">
        <v>17</v>
      </c>
      <c r="E393" s="67"/>
      <c r="F393" s="67"/>
      <c r="G393" s="5"/>
      <c r="H393" s="12">
        <f t="shared" ref="H393:O393" si="53">H394+H420+H425</f>
        <v>9425.6990000000005</v>
      </c>
      <c r="I393" s="12">
        <f t="shared" si="53"/>
        <v>4378.4969999999994</v>
      </c>
      <c r="J393" s="12">
        <f t="shared" si="53"/>
        <v>892.62699999999995</v>
      </c>
      <c r="K393" s="12">
        <f t="shared" si="53"/>
        <v>1150.058</v>
      </c>
      <c r="L393" s="12">
        <f t="shared" si="53"/>
        <v>850.3</v>
      </c>
      <c r="M393" s="12">
        <f t="shared" si="53"/>
        <v>1093.7940000000001</v>
      </c>
      <c r="N393" s="12">
        <f t="shared" si="53"/>
        <v>720.12300000000005</v>
      </c>
      <c r="O393" s="12">
        <f t="shared" si="53"/>
        <v>340.3</v>
      </c>
    </row>
    <row r="394" spans="1:15" s="24" customFormat="1" ht="20.25" x14ac:dyDescent="0.3">
      <c r="A394" s="19"/>
      <c r="B394" s="20">
        <v>25</v>
      </c>
      <c r="C394" s="21"/>
      <c r="D394" s="22" t="s">
        <v>94</v>
      </c>
      <c r="E394" s="68"/>
      <c r="F394" s="68"/>
      <c r="G394" s="21"/>
      <c r="H394" s="23">
        <f t="shared" ref="H394:O394" si="54">SUM(H395:H419)</f>
        <v>6445.0990000000002</v>
      </c>
      <c r="I394" s="23">
        <f t="shared" si="54"/>
        <v>3029.5329999999999</v>
      </c>
      <c r="J394" s="23">
        <f t="shared" si="54"/>
        <v>892.62699999999995</v>
      </c>
      <c r="K394" s="23">
        <f t="shared" si="54"/>
        <v>1150.058</v>
      </c>
      <c r="L394" s="23">
        <f t="shared" si="54"/>
        <v>0</v>
      </c>
      <c r="M394" s="23">
        <f t="shared" si="54"/>
        <v>579.99800000000005</v>
      </c>
      <c r="N394" s="23">
        <f t="shared" si="54"/>
        <v>472.02300000000002</v>
      </c>
      <c r="O394" s="23">
        <f t="shared" si="54"/>
        <v>320.86</v>
      </c>
    </row>
    <row r="395" spans="1:15" s="64" customFormat="1" ht="56.25" x14ac:dyDescent="0.25">
      <c r="A395" s="41">
        <f>A392+1</f>
        <v>364</v>
      </c>
      <c r="B395" s="41">
        <v>1</v>
      </c>
      <c r="C395" s="62">
        <v>390</v>
      </c>
      <c r="D395" s="131" t="s">
        <v>452</v>
      </c>
      <c r="E395" s="129" t="s">
        <v>43</v>
      </c>
      <c r="F395" s="129" t="s">
        <v>103</v>
      </c>
      <c r="G395" s="41" t="s">
        <v>102</v>
      </c>
      <c r="H395" s="63">
        <v>255.614</v>
      </c>
      <c r="I395" s="63">
        <v>127.807</v>
      </c>
      <c r="J395" s="63">
        <v>74.126999999999995</v>
      </c>
      <c r="K395" s="63">
        <v>0</v>
      </c>
      <c r="L395" s="63">
        <v>0</v>
      </c>
      <c r="M395" s="63">
        <v>35</v>
      </c>
      <c r="N395" s="63">
        <v>18.68</v>
      </c>
      <c r="O395" s="63">
        <v>0</v>
      </c>
    </row>
    <row r="396" spans="1:15" s="40" customFormat="1" ht="61.5" customHeight="1" x14ac:dyDescent="0.25">
      <c r="A396" s="41">
        <f>A395+1</f>
        <v>365</v>
      </c>
      <c r="B396" s="41">
        <f>B395+1</f>
        <v>2</v>
      </c>
      <c r="C396" s="41">
        <v>398</v>
      </c>
      <c r="D396" s="42" t="s">
        <v>2382</v>
      </c>
      <c r="E396" s="129" t="s">
        <v>43</v>
      </c>
      <c r="F396" s="129" t="s">
        <v>2425</v>
      </c>
      <c r="G396" s="41" t="s">
        <v>2383</v>
      </c>
      <c r="H396" s="43">
        <v>259.86</v>
      </c>
      <c r="I396" s="43">
        <v>129.93</v>
      </c>
      <c r="J396" s="43">
        <v>59.63</v>
      </c>
      <c r="K396" s="43">
        <v>10</v>
      </c>
      <c r="L396" s="43">
        <v>0</v>
      </c>
      <c r="M396" s="43">
        <v>45</v>
      </c>
      <c r="N396" s="43">
        <v>15.3</v>
      </c>
      <c r="O396" s="43">
        <v>0</v>
      </c>
    </row>
    <row r="397" spans="1:15" s="64" customFormat="1" ht="37.5" x14ac:dyDescent="0.25">
      <c r="A397" s="41">
        <f>A396+1</f>
        <v>366</v>
      </c>
      <c r="B397" s="41">
        <f>B396+1</f>
        <v>3</v>
      </c>
      <c r="C397" s="62">
        <v>494</v>
      </c>
      <c r="D397" s="131" t="s">
        <v>448</v>
      </c>
      <c r="E397" s="129" t="s">
        <v>43</v>
      </c>
      <c r="F397" s="129" t="s">
        <v>449</v>
      </c>
      <c r="G397" s="41" t="s">
        <v>101</v>
      </c>
      <c r="H397" s="63">
        <v>299.53899999999999</v>
      </c>
      <c r="I397" s="63">
        <v>149.50899999999999</v>
      </c>
      <c r="J397" s="63">
        <v>87.546999999999997</v>
      </c>
      <c r="K397" s="63">
        <v>0</v>
      </c>
      <c r="L397" s="63">
        <v>0</v>
      </c>
      <c r="M397" s="63">
        <v>5</v>
      </c>
      <c r="N397" s="63">
        <v>35.405000000000001</v>
      </c>
      <c r="O397" s="63">
        <v>22.077999999999999</v>
      </c>
    </row>
    <row r="398" spans="1:15" s="64" customFormat="1" ht="37.5" x14ac:dyDescent="0.25">
      <c r="A398" s="41">
        <f t="shared" ref="A398:A408" si="55">A397+1</f>
        <v>367</v>
      </c>
      <c r="B398" s="41">
        <f t="shared" ref="B398:B409" si="56">B397+1</f>
        <v>4</v>
      </c>
      <c r="C398" s="62">
        <v>678</v>
      </c>
      <c r="D398" s="131" t="s">
        <v>459</v>
      </c>
      <c r="E398" s="129" t="s">
        <v>43</v>
      </c>
      <c r="F398" s="129" t="s">
        <v>106</v>
      </c>
      <c r="G398" s="41" t="s">
        <v>101</v>
      </c>
      <c r="H398" s="63">
        <v>203.92099999999999</v>
      </c>
      <c r="I398" s="63">
        <v>101.96</v>
      </c>
      <c r="J398" s="63">
        <v>61.720999999999997</v>
      </c>
      <c r="K398" s="63">
        <v>0</v>
      </c>
      <c r="L398" s="63">
        <v>0</v>
      </c>
      <c r="M398" s="63">
        <v>0</v>
      </c>
      <c r="N398" s="63">
        <v>40.24</v>
      </c>
      <c r="O398" s="63">
        <v>0</v>
      </c>
    </row>
    <row r="399" spans="1:15" s="64" customFormat="1" ht="44.25" customHeight="1" x14ac:dyDescent="0.25">
      <c r="A399" s="41">
        <f t="shared" si="55"/>
        <v>368</v>
      </c>
      <c r="B399" s="41">
        <f t="shared" si="56"/>
        <v>5</v>
      </c>
      <c r="C399" s="62">
        <v>1002</v>
      </c>
      <c r="D399" s="131" t="s">
        <v>453</v>
      </c>
      <c r="E399" s="129" t="s">
        <v>43</v>
      </c>
      <c r="F399" s="129" t="s">
        <v>454</v>
      </c>
      <c r="G399" s="41" t="s">
        <v>105</v>
      </c>
      <c r="H399" s="63">
        <v>298.34800000000001</v>
      </c>
      <c r="I399" s="63">
        <v>149.17400000000001</v>
      </c>
      <c r="J399" s="63">
        <v>85.013999999999996</v>
      </c>
      <c r="K399" s="63">
        <v>0</v>
      </c>
      <c r="L399" s="63">
        <v>0</v>
      </c>
      <c r="M399" s="63">
        <v>30</v>
      </c>
      <c r="N399" s="63">
        <v>20</v>
      </c>
      <c r="O399" s="63">
        <v>14.16</v>
      </c>
    </row>
    <row r="400" spans="1:15" s="40" customFormat="1" ht="56.25" x14ac:dyDescent="0.25">
      <c r="A400" s="41">
        <f t="shared" si="55"/>
        <v>369</v>
      </c>
      <c r="B400" s="41">
        <f t="shared" si="56"/>
        <v>6</v>
      </c>
      <c r="C400" s="41">
        <v>1108</v>
      </c>
      <c r="D400" s="42" t="s">
        <v>460</v>
      </c>
      <c r="E400" s="129" t="s">
        <v>43</v>
      </c>
      <c r="F400" s="129" t="s">
        <v>461</v>
      </c>
      <c r="G400" s="41" t="s">
        <v>462</v>
      </c>
      <c r="H400" s="43">
        <v>76.176000000000002</v>
      </c>
      <c r="I400" s="43">
        <v>38.076000000000001</v>
      </c>
      <c r="J400" s="43">
        <v>0</v>
      </c>
      <c r="K400" s="43">
        <v>10</v>
      </c>
      <c r="L400" s="43">
        <v>0</v>
      </c>
      <c r="M400" s="43">
        <v>13.1</v>
      </c>
      <c r="N400" s="43">
        <v>15</v>
      </c>
      <c r="O400" s="43">
        <v>0</v>
      </c>
    </row>
    <row r="401" spans="1:15" s="40" customFormat="1" ht="56.25" x14ac:dyDescent="0.25">
      <c r="A401" s="41">
        <f t="shared" si="55"/>
        <v>370</v>
      </c>
      <c r="B401" s="41">
        <f t="shared" si="56"/>
        <v>7</v>
      </c>
      <c r="C401" s="41">
        <v>1133</v>
      </c>
      <c r="D401" s="42" t="s">
        <v>455</v>
      </c>
      <c r="E401" s="129" t="s">
        <v>43</v>
      </c>
      <c r="F401" s="129" t="s">
        <v>456</v>
      </c>
      <c r="G401" s="41" t="s">
        <v>104</v>
      </c>
      <c r="H401" s="43">
        <v>218.37</v>
      </c>
      <c r="I401" s="43">
        <v>109.185</v>
      </c>
      <c r="J401" s="43">
        <v>20</v>
      </c>
      <c r="K401" s="43">
        <v>24.885000000000002</v>
      </c>
      <c r="L401" s="43">
        <v>0</v>
      </c>
      <c r="M401" s="43">
        <v>30</v>
      </c>
      <c r="N401" s="43">
        <v>34.299999999999997</v>
      </c>
      <c r="O401" s="43">
        <v>0</v>
      </c>
    </row>
    <row r="402" spans="1:15" s="40" customFormat="1" ht="55.5" customHeight="1" x14ac:dyDescent="0.25">
      <c r="A402" s="41">
        <f t="shared" si="55"/>
        <v>371</v>
      </c>
      <c r="B402" s="41">
        <f t="shared" si="56"/>
        <v>8</v>
      </c>
      <c r="C402" s="41">
        <v>1462</v>
      </c>
      <c r="D402" s="42" t="s">
        <v>463</v>
      </c>
      <c r="E402" s="129" t="s">
        <v>43</v>
      </c>
      <c r="F402" s="129" t="s">
        <v>454</v>
      </c>
      <c r="G402" s="41" t="s">
        <v>105</v>
      </c>
      <c r="H402" s="43">
        <v>119.925</v>
      </c>
      <c r="I402" s="43">
        <v>59.962000000000003</v>
      </c>
      <c r="J402" s="43">
        <v>35.463000000000001</v>
      </c>
      <c r="K402" s="43">
        <v>0</v>
      </c>
      <c r="L402" s="43">
        <v>0</v>
      </c>
      <c r="M402" s="43">
        <v>0</v>
      </c>
      <c r="N402" s="43">
        <v>24.5</v>
      </c>
      <c r="O402" s="43">
        <v>0</v>
      </c>
    </row>
    <row r="403" spans="1:15" s="40" customFormat="1" ht="56.25" customHeight="1" x14ac:dyDescent="0.25">
      <c r="A403" s="41">
        <f t="shared" si="55"/>
        <v>372</v>
      </c>
      <c r="B403" s="41">
        <f t="shared" si="56"/>
        <v>9</v>
      </c>
      <c r="C403" s="41">
        <v>1748</v>
      </c>
      <c r="D403" s="42" t="s">
        <v>450</v>
      </c>
      <c r="E403" s="129" t="s">
        <v>43</v>
      </c>
      <c r="F403" s="129" t="s">
        <v>451</v>
      </c>
      <c r="G403" s="41" t="s">
        <v>101</v>
      </c>
      <c r="H403" s="43">
        <v>184.179</v>
      </c>
      <c r="I403" s="43">
        <v>92.072999999999993</v>
      </c>
      <c r="J403" s="43">
        <v>54.106000000000002</v>
      </c>
      <c r="K403" s="43">
        <v>0</v>
      </c>
      <c r="L403" s="43">
        <v>0</v>
      </c>
      <c r="M403" s="43">
        <v>10</v>
      </c>
      <c r="N403" s="43">
        <v>22.8</v>
      </c>
      <c r="O403" s="43">
        <v>5.2</v>
      </c>
    </row>
    <row r="404" spans="1:15" s="40" customFormat="1" ht="75" x14ac:dyDescent="0.25">
      <c r="A404" s="41">
        <f t="shared" si="55"/>
        <v>373</v>
      </c>
      <c r="B404" s="41">
        <f t="shared" si="56"/>
        <v>10</v>
      </c>
      <c r="C404" s="41">
        <v>2651</v>
      </c>
      <c r="D404" s="42" t="s">
        <v>464</v>
      </c>
      <c r="E404" s="129" t="s">
        <v>43</v>
      </c>
      <c r="F404" s="129" t="s">
        <v>106</v>
      </c>
      <c r="G404" s="41" t="s">
        <v>101</v>
      </c>
      <c r="H404" s="43">
        <v>298.35500000000002</v>
      </c>
      <c r="I404" s="43">
        <v>149.17699999999999</v>
      </c>
      <c r="J404" s="43">
        <v>89.724999999999994</v>
      </c>
      <c r="K404" s="43">
        <v>0</v>
      </c>
      <c r="L404" s="43">
        <v>0</v>
      </c>
      <c r="M404" s="43">
        <v>23.218</v>
      </c>
      <c r="N404" s="43">
        <v>17.797999999999998</v>
      </c>
      <c r="O404" s="43">
        <v>18.437000000000001</v>
      </c>
    </row>
    <row r="405" spans="1:15" s="40" customFormat="1" ht="56.25" x14ac:dyDescent="0.25">
      <c r="A405" s="41">
        <f t="shared" si="55"/>
        <v>374</v>
      </c>
      <c r="B405" s="41">
        <f t="shared" si="56"/>
        <v>11</v>
      </c>
      <c r="C405" s="41">
        <v>2724</v>
      </c>
      <c r="D405" s="42" t="s">
        <v>457</v>
      </c>
      <c r="E405" s="129" t="s">
        <v>43</v>
      </c>
      <c r="F405" s="129" t="s">
        <v>458</v>
      </c>
      <c r="G405" s="41" t="s">
        <v>102</v>
      </c>
      <c r="H405" s="43">
        <v>499</v>
      </c>
      <c r="I405" s="43">
        <v>200</v>
      </c>
      <c r="J405" s="43">
        <v>199</v>
      </c>
      <c r="K405" s="43">
        <v>0</v>
      </c>
      <c r="L405" s="43">
        <v>0</v>
      </c>
      <c r="M405" s="43">
        <v>45</v>
      </c>
      <c r="N405" s="43">
        <v>29</v>
      </c>
      <c r="O405" s="43">
        <v>26</v>
      </c>
    </row>
    <row r="406" spans="1:15" s="52" customFormat="1" ht="65.25" customHeight="1" x14ac:dyDescent="0.25">
      <c r="A406" s="41">
        <f t="shared" si="55"/>
        <v>375</v>
      </c>
      <c r="B406" s="41">
        <f t="shared" si="56"/>
        <v>12</v>
      </c>
      <c r="C406" s="41">
        <v>1499</v>
      </c>
      <c r="D406" s="42" t="s">
        <v>928</v>
      </c>
      <c r="E406" s="129" t="s">
        <v>836</v>
      </c>
      <c r="F406" s="129" t="s">
        <v>929</v>
      </c>
      <c r="G406" s="41" t="s">
        <v>101</v>
      </c>
      <c r="H406" s="43">
        <v>268.02800000000002</v>
      </c>
      <c r="I406" s="43">
        <v>134.01400000000001</v>
      </c>
      <c r="J406" s="43">
        <v>0</v>
      </c>
      <c r="K406" s="43">
        <v>82.552000000000007</v>
      </c>
      <c r="L406" s="43">
        <v>0</v>
      </c>
      <c r="M406" s="43">
        <v>0</v>
      </c>
      <c r="N406" s="43">
        <v>26</v>
      </c>
      <c r="O406" s="43">
        <v>25.462</v>
      </c>
    </row>
    <row r="407" spans="1:15" s="52" customFormat="1" ht="56.25" x14ac:dyDescent="0.25">
      <c r="A407" s="41">
        <f t="shared" si="55"/>
        <v>376</v>
      </c>
      <c r="B407" s="41">
        <f t="shared" si="56"/>
        <v>13</v>
      </c>
      <c r="C407" s="62">
        <v>871</v>
      </c>
      <c r="D407" s="42" t="s">
        <v>1110</v>
      </c>
      <c r="E407" s="129" t="s">
        <v>1065</v>
      </c>
      <c r="F407" s="129" t="s">
        <v>1111</v>
      </c>
      <c r="G407" s="41" t="s">
        <v>102</v>
      </c>
      <c r="H407" s="63">
        <v>88.4</v>
      </c>
      <c r="I407" s="63">
        <v>44.2</v>
      </c>
      <c r="J407" s="63">
        <v>20</v>
      </c>
      <c r="K407" s="63">
        <v>10</v>
      </c>
      <c r="L407" s="63">
        <v>0</v>
      </c>
      <c r="M407" s="63">
        <v>14.2</v>
      </c>
      <c r="N407" s="63">
        <v>0</v>
      </c>
      <c r="O407" s="63">
        <v>0</v>
      </c>
    </row>
    <row r="408" spans="1:15" s="52" customFormat="1" ht="56.25" x14ac:dyDescent="0.25">
      <c r="A408" s="41">
        <f t="shared" si="55"/>
        <v>377</v>
      </c>
      <c r="B408" s="41">
        <f t="shared" si="56"/>
        <v>14</v>
      </c>
      <c r="C408" s="62">
        <v>926</v>
      </c>
      <c r="D408" s="42" t="s">
        <v>1109</v>
      </c>
      <c r="E408" s="129" t="s">
        <v>1065</v>
      </c>
      <c r="F408" s="129" t="s">
        <v>1067</v>
      </c>
      <c r="G408" s="41" t="s">
        <v>101</v>
      </c>
      <c r="H408" s="63">
        <v>49.98</v>
      </c>
      <c r="I408" s="63">
        <v>24.99</v>
      </c>
      <c r="J408" s="63">
        <v>15.01</v>
      </c>
      <c r="K408" s="63">
        <v>0</v>
      </c>
      <c r="L408" s="63">
        <v>0</v>
      </c>
      <c r="M408" s="63">
        <v>6.48</v>
      </c>
      <c r="N408" s="63">
        <v>0</v>
      </c>
      <c r="O408" s="63">
        <v>3.5</v>
      </c>
    </row>
    <row r="409" spans="1:15" s="61" customFormat="1" ht="57.75" customHeight="1" x14ac:dyDescent="0.25">
      <c r="A409" s="41">
        <f t="shared" ref="A409:A419" si="57">A408+1</f>
        <v>378</v>
      </c>
      <c r="B409" s="41">
        <f t="shared" si="56"/>
        <v>15</v>
      </c>
      <c r="C409" s="41">
        <v>405</v>
      </c>
      <c r="D409" s="42" t="s">
        <v>1324</v>
      </c>
      <c r="E409" s="129" t="s">
        <v>1231</v>
      </c>
      <c r="F409" s="129" t="s">
        <v>1325</v>
      </c>
      <c r="G409" s="130" t="s">
        <v>1326</v>
      </c>
      <c r="H409" s="43">
        <v>299.84800000000001</v>
      </c>
      <c r="I409" s="43">
        <v>149.92400000000001</v>
      </c>
      <c r="J409" s="43">
        <v>0</v>
      </c>
      <c r="K409" s="43">
        <v>90.381</v>
      </c>
      <c r="L409" s="43">
        <v>0</v>
      </c>
      <c r="M409" s="43">
        <v>33</v>
      </c>
      <c r="N409" s="43">
        <v>0</v>
      </c>
      <c r="O409" s="43">
        <v>26.542999999999999</v>
      </c>
    </row>
    <row r="410" spans="1:15" s="61" customFormat="1" ht="38.25" customHeight="1" x14ac:dyDescent="0.25">
      <c r="A410" s="41">
        <f t="shared" si="57"/>
        <v>379</v>
      </c>
      <c r="B410" s="41">
        <f t="shared" ref="B410:B419" si="58">B409+1</f>
        <v>16</v>
      </c>
      <c r="C410" s="41">
        <v>447</v>
      </c>
      <c r="D410" s="42" t="s">
        <v>1319</v>
      </c>
      <c r="E410" s="129" t="s">
        <v>1231</v>
      </c>
      <c r="F410" s="129" t="s">
        <v>1320</v>
      </c>
      <c r="G410" s="130" t="s">
        <v>1321</v>
      </c>
      <c r="H410" s="43">
        <v>235.28899999999999</v>
      </c>
      <c r="I410" s="43">
        <v>117.64400000000001</v>
      </c>
      <c r="J410" s="43">
        <v>0</v>
      </c>
      <c r="K410" s="43">
        <v>68.069999999999993</v>
      </c>
      <c r="L410" s="43">
        <v>0</v>
      </c>
      <c r="M410" s="43">
        <v>40</v>
      </c>
      <c r="N410" s="43">
        <v>0</v>
      </c>
      <c r="O410" s="43">
        <v>9.5749999999999993</v>
      </c>
    </row>
    <row r="411" spans="1:15" s="61" customFormat="1" ht="56.25" x14ac:dyDescent="0.25">
      <c r="A411" s="41">
        <f t="shared" si="57"/>
        <v>380</v>
      </c>
      <c r="B411" s="41">
        <f t="shared" si="58"/>
        <v>17</v>
      </c>
      <c r="C411" s="41">
        <v>493</v>
      </c>
      <c r="D411" s="42" t="s">
        <v>1311</v>
      </c>
      <c r="E411" s="129" t="s">
        <v>1231</v>
      </c>
      <c r="F411" s="129" t="s">
        <v>1312</v>
      </c>
      <c r="G411" s="130" t="s">
        <v>1313</v>
      </c>
      <c r="H411" s="43">
        <v>88.16</v>
      </c>
      <c r="I411" s="43">
        <v>44.08</v>
      </c>
      <c r="J411" s="43">
        <v>0</v>
      </c>
      <c r="K411" s="43">
        <v>19.079999999999998</v>
      </c>
      <c r="L411" s="43">
        <v>0</v>
      </c>
      <c r="M411" s="43">
        <v>10</v>
      </c>
      <c r="N411" s="43">
        <v>15</v>
      </c>
      <c r="O411" s="43">
        <v>0</v>
      </c>
    </row>
    <row r="412" spans="1:15" s="61" customFormat="1" ht="56.25" customHeight="1" x14ac:dyDescent="0.25">
      <c r="A412" s="41">
        <f t="shared" si="57"/>
        <v>381</v>
      </c>
      <c r="B412" s="41">
        <f t="shared" si="58"/>
        <v>18</v>
      </c>
      <c r="C412" s="41">
        <v>632</v>
      </c>
      <c r="D412" s="42" t="s">
        <v>1316</v>
      </c>
      <c r="E412" s="129" t="s">
        <v>1231</v>
      </c>
      <c r="F412" s="129" t="s">
        <v>1317</v>
      </c>
      <c r="G412" s="130" t="s">
        <v>1318</v>
      </c>
      <c r="H412" s="43">
        <v>444.26100000000002</v>
      </c>
      <c r="I412" s="43">
        <v>200</v>
      </c>
      <c r="J412" s="43">
        <v>0</v>
      </c>
      <c r="K412" s="43">
        <v>149.38399999999999</v>
      </c>
      <c r="L412" s="43">
        <v>0</v>
      </c>
      <c r="M412" s="43">
        <v>55</v>
      </c>
      <c r="N412" s="43">
        <v>10</v>
      </c>
      <c r="O412" s="43">
        <v>29.876999999999999</v>
      </c>
    </row>
    <row r="413" spans="1:15" s="61" customFormat="1" ht="43.5" customHeight="1" x14ac:dyDescent="0.25">
      <c r="A413" s="41">
        <f t="shared" si="57"/>
        <v>382</v>
      </c>
      <c r="B413" s="41">
        <f t="shared" si="58"/>
        <v>19</v>
      </c>
      <c r="C413" s="41">
        <v>1298</v>
      </c>
      <c r="D413" s="42" t="s">
        <v>1327</v>
      </c>
      <c r="E413" s="129" t="s">
        <v>1231</v>
      </c>
      <c r="F413" s="129" t="s">
        <v>1328</v>
      </c>
      <c r="G413" s="130" t="s">
        <v>1329</v>
      </c>
      <c r="H413" s="43">
        <v>500</v>
      </c>
      <c r="I413" s="43">
        <v>200</v>
      </c>
      <c r="J413" s="43">
        <v>0</v>
      </c>
      <c r="K413" s="43">
        <v>195</v>
      </c>
      <c r="L413" s="43">
        <v>0</v>
      </c>
      <c r="M413" s="43">
        <v>80</v>
      </c>
      <c r="N413" s="43">
        <v>25</v>
      </c>
      <c r="O413" s="43">
        <v>0</v>
      </c>
    </row>
    <row r="414" spans="1:15" s="61" customFormat="1" ht="75" x14ac:dyDescent="0.25">
      <c r="A414" s="41">
        <f t="shared" si="57"/>
        <v>383</v>
      </c>
      <c r="B414" s="41">
        <f t="shared" si="58"/>
        <v>20</v>
      </c>
      <c r="C414" s="41">
        <v>1727</v>
      </c>
      <c r="D414" s="42" t="s">
        <v>1330</v>
      </c>
      <c r="E414" s="129" t="s">
        <v>1231</v>
      </c>
      <c r="F414" s="129" t="s">
        <v>1315</v>
      </c>
      <c r="G414" s="130" t="s">
        <v>81</v>
      </c>
      <c r="H414" s="43">
        <v>299.64100000000002</v>
      </c>
      <c r="I414" s="43">
        <v>135</v>
      </c>
      <c r="J414" s="43">
        <v>0</v>
      </c>
      <c r="K414" s="43">
        <v>100.664</v>
      </c>
      <c r="L414" s="43">
        <v>0</v>
      </c>
      <c r="M414" s="43">
        <v>40</v>
      </c>
      <c r="N414" s="43">
        <v>0</v>
      </c>
      <c r="O414" s="43">
        <v>23.977</v>
      </c>
    </row>
    <row r="415" spans="1:15" s="61" customFormat="1" ht="58.5" customHeight="1" x14ac:dyDescent="0.25">
      <c r="A415" s="41">
        <f t="shared" si="57"/>
        <v>384</v>
      </c>
      <c r="B415" s="41">
        <f t="shared" si="58"/>
        <v>21</v>
      </c>
      <c r="C415" s="41">
        <v>1901</v>
      </c>
      <c r="D415" s="42" t="s">
        <v>1314</v>
      </c>
      <c r="E415" s="129" t="s">
        <v>1231</v>
      </c>
      <c r="F415" s="129" t="s">
        <v>1315</v>
      </c>
      <c r="G415" s="130" t="s">
        <v>81</v>
      </c>
      <c r="H415" s="43">
        <v>82.658000000000001</v>
      </c>
      <c r="I415" s="43">
        <v>35</v>
      </c>
      <c r="J415" s="43">
        <v>0</v>
      </c>
      <c r="K415" s="43">
        <v>22.658000000000001</v>
      </c>
      <c r="L415" s="43">
        <v>0</v>
      </c>
      <c r="M415" s="43">
        <v>25</v>
      </c>
      <c r="N415" s="43">
        <v>0</v>
      </c>
      <c r="O415" s="43">
        <v>0</v>
      </c>
    </row>
    <row r="416" spans="1:15" s="61" customFormat="1" ht="62.25" customHeight="1" x14ac:dyDescent="0.25">
      <c r="A416" s="41">
        <f t="shared" si="57"/>
        <v>385</v>
      </c>
      <c r="B416" s="41">
        <f t="shared" si="58"/>
        <v>22</v>
      </c>
      <c r="C416" s="41">
        <v>1937</v>
      </c>
      <c r="D416" s="42" t="s">
        <v>1322</v>
      </c>
      <c r="E416" s="129" t="s">
        <v>1231</v>
      </c>
      <c r="F416" s="129" t="s">
        <v>1323</v>
      </c>
      <c r="G416" s="130" t="s">
        <v>101</v>
      </c>
      <c r="H416" s="43">
        <v>496.53399999999999</v>
      </c>
      <c r="I416" s="43">
        <v>200</v>
      </c>
      <c r="J416" s="43">
        <v>0</v>
      </c>
      <c r="K416" s="43">
        <v>200</v>
      </c>
      <c r="L416" s="43">
        <v>0</v>
      </c>
      <c r="M416" s="43">
        <v>0</v>
      </c>
      <c r="N416" s="43">
        <v>49</v>
      </c>
      <c r="O416" s="43">
        <v>47.533999999999999</v>
      </c>
    </row>
    <row r="417" spans="1:15" s="64" customFormat="1" ht="75" x14ac:dyDescent="0.25">
      <c r="A417" s="41">
        <f t="shared" si="57"/>
        <v>386</v>
      </c>
      <c r="B417" s="41">
        <f t="shared" si="58"/>
        <v>23</v>
      </c>
      <c r="C417" s="62">
        <v>2012</v>
      </c>
      <c r="D417" s="131" t="s">
        <v>1654</v>
      </c>
      <c r="E417" s="129" t="s">
        <v>1549</v>
      </c>
      <c r="F417" s="129" t="s">
        <v>1655</v>
      </c>
      <c r="G417" s="41" t="s">
        <v>101</v>
      </c>
      <c r="H417" s="63">
        <v>286.15600000000001</v>
      </c>
      <c r="I417" s="63">
        <v>143.078</v>
      </c>
      <c r="J417" s="63">
        <v>91.284000000000006</v>
      </c>
      <c r="K417" s="63">
        <v>0</v>
      </c>
      <c r="L417" s="63">
        <v>0</v>
      </c>
      <c r="M417" s="63">
        <v>0</v>
      </c>
      <c r="N417" s="63">
        <v>26</v>
      </c>
      <c r="O417" s="63">
        <v>25.794</v>
      </c>
    </row>
    <row r="418" spans="1:15" s="64" customFormat="1" ht="37.5" x14ac:dyDescent="0.25">
      <c r="A418" s="41">
        <f t="shared" si="57"/>
        <v>387</v>
      </c>
      <c r="B418" s="41">
        <f t="shared" si="58"/>
        <v>24</v>
      </c>
      <c r="C418" s="62">
        <v>2534</v>
      </c>
      <c r="D418" s="131" t="s">
        <v>1656</v>
      </c>
      <c r="E418" s="129" t="s">
        <v>1549</v>
      </c>
      <c r="F418" s="129" t="s">
        <v>1657</v>
      </c>
      <c r="G418" s="41" t="s">
        <v>1658</v>
      </c>
      <c r="H418" s="63">
        <v>299.5</v>
      </c>
      <c r="I418" s="63">
        <v>149.75</v>
      </c>
      <c r="J418" s="63">
        <v>0</v>
      </c>
      <c r="K418" s="63">
        <f>59.342+35</f>
        <v>94.341999999999999</v>
      </c>
      <c r="L418" s="63">
        <v>0</v>
      </c>
      <c r="M418" s="63">
        <v>0</v>
      </c>
      <c r="N418" s="63">
        <v>48</v>
      </c>
      <c r="O418" s="63">
        <v>7.4080000000000004</v>
      </c>
    </row>
    <row r="419" spans="1:15" s="64" customFormat="1" ht="63.75" customHeight="1" x14ac:dyDescent="0.25">
      <c r="A419" s="41">
        <f t="shared" si="57"/>
        <v>388</v>
      </c>
      <c r="B419" s="41">
        <f t="shared" si="58"/>
        <v>25</v>
      </c>
      <c r="C419" s="62">
        <v>2684</v>
      </c>
      <c r="D419" s="131" t="s">
        <v>1659</v>
      </c>
      <c r="E419" s="129" t="s">
        <v>1549</v>
      </c>
      <c r="F419" s="129" t="s">
        <v>1660</v>
      </c>
      <c r="G419" s="41" t="s">
        <v>1661</v>
      </c>
      <c r="H419" s="63">
        <v>293.35700000000003</v>
      </c>
      <c r="I419" s="63">
        <v>145</v>
      </c>
      <c r="J419" s="63">
        <v>0</v>
      </c>
      <c r="K419" s="63">
        <v>73.042000000000002</v>
      </c>
      <c r="L419" s="63">
        <v>0</v>
      </c>
      <c r="M419" s="63">
        <v>40</v>
      </c>
      <c r="N419" s="63">
        <v>0</v>
      </c>
      <c r="O419" s="63">
        <v>35.314999999999998</v>
      </c>
    </row>
    <row r="420" spans="1:15" s="17" customFormat="1" ht="20.25" x14ac:dyDescent="0.25">
      <c r="A420" s="14"/>
      <c r="B420" s="25">
        <v>4</v>
      </c>
      <c r="C420" s="15"/>
      <c r="D420" s="18" t="s">
        <v>31</v>
      </c>
      <c r="E420" s="69"/>
      <c r="F420" s="69"/>
      <c r="G420" s="16"/>
      <c r="H420" s="27">
        <f>SUM(H421:H424)</f>
        <v>642.82000000000005</v>
      </c>
      <c r="I420" s="27">
        <f t="shared" ref="I420:O420" si="59">SUM(I421:I424)</f>
        <v>248.98000000000002</v>
      </c>
      <c r="J420" s="27">
        <f t="shared" si="59"/>
        <v>0</v>
      </c>
      <c r="K420" s="27">
        <f t="shared" si="59"/>
        <v>0</v>
      </c>
      <c r="L420" s="27">
        <f t="shared" si="59"/>
        <v>249.3</v>
      </c>
      <c r="M420" s="27">
        <f t="shared" si="59"/>
        <v>116</v>
      </c>
      <c r="N420" s="27">
        <f t="shared" si="59"/>
        <v>9.1</v>
      </c>
      <c r="O420" s="27">
        <f t="shared" si="59"/>
        <v>19.440000000000001</v>
      </c>
    </row>
    <row r="421" spans="1:15" s="40" customFormat="1" ht="37.5" x14ac:dyDescent="0.25">
      <c r="A421" s="41">
        <f>A419+1</f>
        <v>389</v>
      </c>
      <c r="B421" s="41">
        <v>1</v>
      </c>
      <c r="C421" s="41">
        <v>750</v>
      </c>
      <c r="D421" s="42" t="s">
        <v>561</v>
      </c>
      <c r="E421" s="129" t="s">
        <v>43</v>
      </c>
      <c r="F421" s="129" t="s">
        <v>562</v>
      </c>
      <c r="G421" s="41" t="s">
        <v>100</v>
      </c>
      <c r="H421" s="43">
        <v>199.68</v>
      </c>
      <c r="I421" s="43">
        <v>78.680000000000007</v>
      </c>
      <c r="J421" s="43">
        <v>0</v>
      </c>
      <c r="K421" s="43">
        <v>0</v>
      </c>
      <c r="L421" s="43">
        <v>79</v>
      </c>
      <c r="M421" s="43">
        <v>42</v>
      </c>
      <c r="N421" s="43">
        <v>0</v>
      </c>
      <c r="O421" s="43">
        <v>0</v>
      </c>
    </row>
    <row r="422" spans="1:15" s="61" customFormat="1" ht="56.25" x14ac:dyDescent="0.25">
      <c r="A422" s="41">
        <f t="shared" ref="A422:B424" si="60">A421+1</f>
        <v>390</v>
      </c>
      <c r="B422" s="41">
        <f t="shared" si="60"/>
        <v>2</v>
      </c>
      <c r="C422" s="41">
        <v>1691</v>
      </c>
      <c r="D422" s="42" t="s">
        <v>1333</v>
      </c>
      <c r="E422" s="129" t="s">
        <v>1231</v>
      </c>
      <c r="F422" s="129" t="s">
        <v>1334</v>
      </c>
      <c r="G422" s="130" t="s">
        <v>1335</v>
      </c>
      <c r="H422" s="43">
        <v>55</v>
      </c>
      <c r="I422" s="43">
        <v>20</v>
      </c>
      <c r="J422" s="43">
        <v>0</v>
      </c>
      <c r="K422" s="43">
        <v>0</v>
      </c>
      <c r="L422" s="43">
        <v>20</v>
      </c>
      <c r="M422" s="43">
        <v>15</v>
      </c>
      <c r="N422" s="43">
        <v>0</v>
      </c>
      <c r="O422" s="43">
        <v>0</v>
      </c>
    </row>
    <row r="423" spans="1:15" s="61" customFormat="1" ht="56.25" x14ac:dyDescent="0.25">
      <c r="A423" s="41">
        <f t="shared" si="60"/>
        <v>391</v>
      </c>
      <c r="B423" s="41">
        <f t="shared" si="60"/>
        <v>3</v>
      </c>
      <c r="C423" s="41">
        <v>1706</v>
      </c>
      <c r="D423" s="42" t="s">
        <v>1336</v>
      </c>
      <c r="E423" s="129" t="s">
        <v>1231</v>
      </c>
      <c r="F423" s="129" t="s">
        <v>1337</v>
      </c>
      <c r="G423" s="130" t="s">
        <v>1338</v>
      </c>
      <c r="H423" s="43">
        <v>299.94</v>
      </c>
      <c r="I423" s="43">
        <v>117.75</v>
      </c>
      <c r="J423" s="43">
        <v>0</v>
      </c>
      <c r="K423" s="43">
        <v>0</v>
      </c>
      <c r="L423" s="43">
        <v>117.75</v>
      </c>
      <c r="M423" s="43">
        <v>45</v>
      </c>
      <c r="N423" s="43">
        <v>0</v>
      </c>
      <c r="O423" s="43">
        <v>19.440000000000001</v>
      </c>
    </row>
    <row r="424" spans="1:15" s="61" customFormat="1" ht="62.25" customHeight="1" x14ac:dyDescent="0.25">
      <c r="A424" s="41">
        <f t="shared" si="60"/>
        <v>392</v>
      </c>
      <c r="B424" s="41">
        <f t="shared" si="60"/>
        <v>4</v>
      </c>
      <c r="C424" s="41">
        <v>2080</v>
      </c>
      <c r="D424" s="42" t="s">
        <v>1331</v>
      </c>
      <c r="E424" s="129" t="s">
        <v>1231</v>
      </c>
      <c r="F424" s="129" t="s">
        <v>1332</v>
      </c>
      <c r="G424" s="130" t="s">
        <v>100</v>
      </c>
      <c r="H424" s="43">
        <v>88.2</v>
      </c>
      <c r="I424" s="43">
        <v>32.549999999999997</v>
      </c>
      <c r="J424" s="43">
        <v>0</v>
      </c>
      <c r="K424" s="43">
        <v>0</v>
      </c>
      <c r="L424" s="43">
        <v>32.549999999999997</v>
      </c>
      <c r="M424" s="43">
        <v>14</v>
      </c>
      <c r="N424" s="43">
        <v>9.1</v>
      </c>
      <c r="O424" s="43">
        <v>0</v>
      </c>
    </row>
    <row r="425" spans="1:15" s="17" customFormat="1" ht="20.25" x14ac:dyDescent="0.25">
      <c r="A425" s="14"/>
      <c r="B425" s="25">
        <v>7</v>
      </c>
      <c r="C425" s="15"/>
      <c r="D425" s="18" t="s">
        <v>32</v>
      </c>
      <c r="E425" s="69"/>
      <c r="F425" s="69"/>
      <c r="G425" s="16"/>
      <c r="H425" s="26">
        <f t="shared" ref="H425:O425" si="61">SUM(H426:H432)</f>
        <v>2337.7800000000002</v>
      </c>
      <c r="I425" s="26">
        <f t="shared" si="61"/>
        <v>1099.9839999999999</v>
      </c>
      <c r="J425" s="26">
        <f t="shared" si="61"/>
        <v>0</v>
      </c>
      <c r="K425" s="26">
        <f t="shared" si="61"/>
        <v>0</v>
      </c>
      <c r="L425" s="26">
        <f t="shared" si="61"/>
        <v>601</v>
      </c>
      <c r="M425" s="26">
        <f t="shared" si="61"/>
        <v>397.79599999999999</v>
      </c>
      <c r="N425" s="26">
        <f t="shared" si="61"/>
        <v>239</v>
      </c>
      <c r="O425" s="26">
        <f t="shared" si="61"/>
        <v>0</v>
      </c>
    </row>
    <row r="426" spans="1:15" s="61" customFormat="1" ht="62.25" customHeight="1" x14ac:dyDescent="0.25">
      <c r="A426" s="41">
        <f>A424+1</f>
        <v>393</v>
      </c>
      <c r="B426" s="41">
        <v>1</v>
      </c>
      <c r="C426" s="41">
        <v>175</v>
      </c>
      <c r="D426" s="42" t="s">
        <v>563</v>
      </c>
      <c r="E426" s="129" t="s">
        <v>43</v>
      </c>
      <c r="F426" s="129" t="s">
        <v>564</v>
      </c>
      <c r="G426" s="130" t="s">
        <v>565</v>
      </c>
      <c r="H426" s="43">
        <v>400</v>
      </c>
      <c r="I426" s="43">
        <v>200</v>
      </c>
      <c r="J426" s="43">
        <v>0</v>
      </c>
      <c r="K426" s="43">
        <v>0</v>
      </c>
      <c r="L426" s="43">
        <v>116</v>
      </c>
      <c r="M426" s="43">
        <v>62</v>
      </c>
      <c r="N426" s="43">
        <v>22</v>
      </c>
      <c r="O426" s="43">
        <v>0</v>
      </c>
    </row>
    <row r="427" spans="1:15" s="61" customFormat="1" ht="79.5" customHeight="1" x14ac:dyDescent="0.25">
      <c r="A427" s="41">
        <f t="shared" ref="A427:B432" si="62">A426+1</f>
        <v>394</v>
      </c>
      <c r="B427" s="41">
        <f t="shared" si="62"/>
        <v>2</v>
      </c>
      <c r="C427" s="41">
        <v>91</v>
      </c>
      <c r="D427" s="42" t="s">
        <v>566</v>
      </c>
      <c r="E427" s="129" t="s">
        <v>43</v>
      </c>
      <c r="F427" s="129" t="s">
        <v>567</v>
      </c>
      <c r="G427" s="130" t="s">
        <v>568</v>
      </c>
      <c r="H427" s="43">
        <v>437.79599999999999</v>
      </c>
      <c r="I427" s="43">
        <v>200</v>
      </c>
      <c r="J427" s="43">
        <v>0</v>
      </c>
      <c r="K427" s="43">
        <v>0</v>
      </c>
      <c r="L427" s="43">
        <v>116</v>
      </c>
      <c r="M427" s="43">
        <v>84.796000000000006</v>
      </c>
      <c r="N427" s="43">
        <v>37</v>
      </c>
      <c r="O427" s="43">
        <v>0</v>
      </c>
    </row>
    <row r="428" spans="1:15" s="61" customFormat="1" ht="93.75" customHeight="1" x14ac:dyDescent="0.25">
      <c r="A428" s="41">
        <f t="shared" si="62"/>
        <v>395</v>
      </c>
      <c r="B428" s="41">
        <f t="shared" si="62"/>
        <v>3</v>
      </c>
      <c r="C428" s="41">
        <v>301</v>
      </c>
      <c r="D428" s="42" t="s">
        <v>569</v>
      </c>
      <c r="E428" s="129" t="s">
        <v>43</v>
      </c>
      <c r="F428" s="129" t="s">
        <v>570</v>
      </c>
      <c r="G428" s="130" t="s">
        <v>571</v>
      </c>
      <c r="H428" s="43">
        <v>300</v>
      </c>
      <c r="I428" s="43">
        <v>150</v>
      </c>
      <c r="J428" s="43">
        <v>0</v>
      </c>
      <c r="K428" s="43">
        <v>0</v>
      </c>
      <c r="L428" s="43">
        <v>87</v>
      </c>
      <c r="M428" s="43">
        <v>43</v>
      </c>
      <c r="N428" s="43">
        <v>20</v>
      </c>
      <c r="O428" s="43">
        <v>0</v>
      </c>
    </row>
    <row r="429" spans="1:15" s="61" customFormat="1" ht="51" customHeight="1" x14ac:dyDescent="0.25">
      <c r="A429" s="41">
        <f t="shared" si="62"/>
        <v>396</v>
      </c>
      <c r="B429" s="41">
        <f t="shared" si="62"/>
        <v>4</v>
      </c>
      <c r="C429" s="41">
        <v>340</v>
      </c>
      <c r="D429" s="42" t="s">
        <v>1339</v>
      </c>
      <c r="E429" s="129" t="s">
        <v>1231</v>
      </c>
      <c r="F429" s="129" t="s">
        <v>1340</v>
      </c>
      <c r="G429" s="130" t="s">
        <v>1341</v>
      </c>
      <c r="H429" s="43">
        <v>500</v>
      </c>
      <c r="I429" s="43">
        <v>200</v>
      </c>
      <c r="J429" s="43">
        <v>0</v>
      </c>
      <c r="K429" s="43">
        <v>0</v>
      </c>
      <c r="L429" s="43">
        <v>195</v>
      </c>
      <c r="M429" s="43">
        <v>80</v>
      </c>
      <c r="N429" s="43">
        <v>25</v>
      </c>
      <c r="O429" s="43">
        <v>0</v>
      </c>
    </row>
    <row r="430" spans="1:15" s="61" customFormat="1" ht="54.75" customHeight="1" x14ac:dyDescent="0.25">
      <c r="A430" s="41">
        <f t="shared" si="62"/>
        <v>397</v>
      </c>
      <c r="B430" s="41">
        <f t="shared" si="62"/>
        <v>5</v>
      </c>
      <c r="C430" s="41">
        <v>694</v>
      </c>
      <c r="D430" s="42" t="s">
        <v>1342</v>
      </c>
      <c r="E430" s="129" t="s">
        <v>1231</v>
      </c>
      <c r="F430" s="129" t="s">
        <v>1343</v>
      </c>
      <c r="G430" s="130" t="s">
        <v>1344</v>
      </c>
      <c r="H430" s="43">
        <v>300</v>
      </c>
      <c r="I430" s="43">
        <v>150</v>
      </c>
      <c r="J430" s="43">
        <v>0</v>
      </c>
      <c r="K430" s="43">
        <v>0</v>
      </c>
      <c r="L430" s="43">
        <v>87</v>
      </c>
      <c r="M430" s="43">
        <v>48</v>
      </c>
      <c r="N430" s="43">
        <v>15</v>
      </c>
      <c r="O430" s="43">
        <v>0</v>
      </c>
    </row>
    <row r="431" spans="1:15" s="52" customFormat="1" ht="103.5" customHeight="1" x14ac:dyDescent="0.25">
      <c r="A431" s="41">
        <f t="shared" si="62"/>
        <v>398</v>
      </c>
      <c r="B431" s="41">
        <f t="shared" si="62"/>
        <v>6</v>
      </c>
      <c r="C431" s="41">
        <v>2010</v>
      </c>
      <c r="D431" s="42" t="s">
        <v>2148</v>
      </c>
      <c r="E431" s="129" t="s">
        <v>2038</v>
      </c>
      <c r="F431" s="41" t="s">
        <v>2069</v>
      </c>
      <c r="G431" s="41" t="s">
        <v>2149</v>
      </c>
      <c r="H431" s="43">
        <v>349.98399999999998</v>
      </c>
      <c r="I431" s="43">
        <v>174.98400000000001</v>
      </c>
      <c r="J431" s="43">
        <v>0</v>
      </c>
      <c r="K431" s="43">
        <v>0</v>
      </c>
      <c r="L431" s="43">
        <v>0</v>
      </c>
      <c r="M431" s="43">
        <v>70</v>
      </c>
      <c r="N431" s="43">
        <v>105</v>
      </c>
      <c r="O431" s="43">
        <v>0</v>
      </c>
    </row>
    <row r="432" spans="1:15" s="52" customFormat="1" ht="82.5" customHeight="1" x14ac:dyDescent="0.25">
      <c r="A432" s="41">
        <f t="shared" si="62"/>
        <v>399</v>
      </c>
      <c r="B432" s="41">
        <f t="shared" si="62"/>
        <v>7</v>
      </c>
      <c r="C432" s="41">
        <v>2347</v>
      </c>
      <c r="D432" s="42" t="s">
        <v>2150</v>
      </c>
      <c r="E432" s="129" t="s">
        <v>2038</v>
      </c>
      <c r="F432" s="41" t="s">
        <v>2069</v>
      </c>
      <c r="G432" s="41" t="s">
        <v>2149</v>
      </c>
      <c r="H432" s="43">
        <v>50</v>
      </c>
      <c r="I432" s="43">
        <v>25</v>
      </c>
      <c r="J432" s="43">
        <v>0</v>
      </c>
      <c r="K432" s="43">
        <v>0</v>
      </c>
      <c r="L432" s="43">
        <v>0</v>
      </c>
      <c r="M432" s="43">
        <v>10</v>
      </c>
      <c r="N432" s="43">
        <v>15</v>
      </c>
      <c r="O432" s="43">
        <v>0</v>
      </c>
    </row>
    <row r="433" spans="1:15" s="11" customFormat="1" ht="20.25" x14ac:dyDescent="0.3">
      <c r="A433" s="10"/>
      <c r="B433" s="13">
        <f>B434+B508</f>
        <v>77</v>
      </c>
      <c r="C433" s="5"/>
      <c r="D433" s="9" t="s">
        <v>18</v>
      </c>
      <c r="E433" s="67"/>
      <c r="F433" s="67"/>
      <c r="G433" s="5"/>
      <c r="H433" s="12">
        <f t="shared" ref="H433:O433" si="63">H434+H508</f>
        <v>15148.307999999997</v>
      </c>
      <c r="I433" s="12">
        <f t="shared" si="63"/>
        <v>7083.081000000001</v>
      </c>
      <c r="J433" s="12">
        <f t="shared" si="63"/>
        <v>2200.3939999999998</v>
      </c>
      <c r="K433" s="12">
        <f t="shared" si="63"/>
        <v>2502.0210000000002</v>
      </c>
      <c r="L433" s="12">
        <f t="shared" si="63"/>
        <v>125.72800000000001</v>
      </c>
      <c r="M433" s="12">
        <f t="shared" si="63"/>
        <v>724.32100000000003</v>
      </c>
      <c r="N433" s="29">
        <f t="shared" si="63"/>
        <v>1673.2869999999998</v>
      </c>
      <c r="O433" s="30">
        <f t="shared" si="63"/>
        <v>839.47600000000011</v>
      </c>
    </row>
    <row r="434" spans="1:15" s="24" customFormat="1" ht="20.25" x14ac:dyDescent="0.3">
      <c r="A434" s="19"/>
      <c r="B434" s="20">
        <v>73</v>
      </c>
      <c r="C434" s="21"/>
      <c r="D434" s="22" t="s">
        <v>94</v>
      </c>
      <c r="E434" s="68"/>
      <c r="F434" s="68"/>
      <c r="G434" s="21"/>
      <c r="H434" s="23">
        <f t="shared" ref="H434:O434" si="64">SUM(H435:H507)</f>
        <v>14642.313999999997</v>
      </c>
      <c r="I434" s="23">
        <f t="shared" si="64"/>
        <v>6830.8840000000009</v>
      </c>
      <c r="J434" s="23">
        <f t="shared" si="64"/>
        <v>2200.3939999999998</v>
      </c>
      <c r="K434" s="23">
        <f t="shared" si="64"/>
        <v>2502.0210000000002</v>
      </c>
      <c r="L434" s="23">
        <f t="shared" si="64"/>
        <v>0</v>
      </c>
      <c r="M434" s="23">
        <f t="shared" si="64"/>
        <v>697.82100000000003</v>
      </c>
      <c r="N434" s="23">
        <f t="shared" si="64"/>
        <v>1601.5869999999998</v>
      </c>
      <c r="O434" s="23">
        <f t="shared" si="64"/>
        <v>809.60700000000008</v>
      </c>
    </row>
    <row r="435" spans="1:15" s="52" customFormat="1" ht="82.5" customHeight="1" x14ac:dyDescent="0.25">
      <c r="A435" s="41">
        <f>A432+1</f>
        <v>400</v>
      </c>
      <c r="B435" s="41">
        <v>1</v>
      </c>
      <c r="C435" s="41">
        <v>130</v>
      </c>
      <c r="D435" s="42" t="s">
        <v>497</v>
      </c>
      <c r="E435" s="129" t="s">
        <v>43</v>
      </c>
      <c r="F435" s="129" t="s">
        <v>498</v>
      </c>
      <c r="G435" s="41" t="s">
        <v>499</v>
      </c>
      <c r="H435" s="43">
        <v>299.762</v>
      </c>
      <c r="I435" s="43">
        <v>144.995</v>
      </c>
      <c r="J435" s="43">
        <v>25</v>
      </c>
      <c r="K435" s="43">
        <v>50</v>
      </c>
      <c r="L435" s="43">
        <v>0</v>
      </c>
      <c r="M435" s="43">
        <v>9.0470000000000006</v>
      </c>
      <c r="N435" s="43">
        <v>49.308999999999997</v>
      </c>
      <c r="O435" s="43">
        <v>21.411000000000001</v>
      </c>
    </row>
    <row r="436" spans="1:15" s="52" customFormat="1" ht="62.25" customHeight="1" x14ac:dyDescent="0.25">
      <c r="A436" s="41">
        <f>A435+1</f>
        <v>401</v>
      </c>
      <c r="B436" s="41">
        <f>B435+1</f>
        <v>2</v>
      </c>
      <c r="C436" s="41">
        <v>157</v>
      </c>
      <c r="D436" s="42" t="s">
        <v>2366</v>
      </c>
      <c r="E436" s="129" t="s">
        <v>43</v>
      </c>
      <c r="F436" s="129" t="s">
        <v>473</v>
      </c>
      <c r="G436" s="41" t="s">
        <v>109</v>
      </c>
      <c r="H436" s="43">
        <v>299.27600000000001</v>
      </c>
      <c r="I436" s="43">
        <v>149</v>
      </c>
      <c r="J436" s="43">
        <v>0</v>
      </c>
      <c r="K436" s="43">
        <v>90</v>
      </c>
      <c r="L436" s="43">
        <v>0</v>
      </c>
      <c r="M436" s="43">
        <v>20</v>
      </c>
      <c r="N436" s="43">
        <v>10.771000000000001</v>
      </c>
      <c r="O436" s="43">
        <v>29.504999999999999</v>
      </c>
    </row>
    <row r="437" spans="1:15" s="52" customFormat="1" ht="82.5" customHeight="1" x14ac:dyDescent="0.25">
      <c r="A437" s="41">
        <f>A436+1</f>
        <v>402</v>
      </c>
      <c r="B437" s="41">
        <f>B436+1</f>
        <v>3</v>
      </c>
      <c r="C437" s="41">
        <v>192</v>
      </c>
      <c r="D437" s="42" t="s">
        <v>465</v>
      </c>
      <c r="E437" s="129" t="s">
        <v>43</v>
      </c>
      <c r="F437" s="129" t="s">
        <v>466</v>
      </c>
      <c r="G437" s="41" t="s">
        <v>116</v>
      </c>
      <c r="H437" s="43">
        <v>262.55200000000002</v>
      </c>
      <c r="I437" s="43">
        <v>131.27600000000001</v>
      </c>
      <c r="J437" s="43">
        <v>78.668000000000006</v>
      </c>
      <c r="K437" s="43">
        <v>0</v>
      </c>
      <c r="L437" s="43">
        <v>0</v>
      </c>
      <c r="M437" s="43">
        <v>0</v>
      </c>
      <c r="N437" s="43">
        <v>26.6</v>
      </c>
      <c r="O437" s="43">
        <v>26.007999999999999</v>
      </c>
    </row>
    <row r="438" spans="1:15" s="52" customFormat="1" ht="66.75" customHeight="1" x14ac:dyDescent="0.25">
      <c r="A438" s="41">
        <f t="shared" ref="A438:A502" si="65">A437+1</f>
        <v>403</v>
      </c>
      <c r="B438" s="41">
        <f t="shared" ref="B438:B483" si="66">B437+1</f>
        <v>4</v>
      </c>
      <c r="C438" s="41">
        <v>197</v>
      </c>
      <c r="D438" s="42" t="s">
        <v>493</v>
      </c>
      <c r="E438" s="129" t="s">
        <v>43</v>
      </c>
      <c r="F438" s="129" t="s">
        <v>45</v>
      </c>
      <c r="G438" s="41" t="s">
        <v>123</v>
      </c>
      <c r="H438" s="43">
        <v>77.659000000000006</v>
      </c>
      <c r="I438" s="43">
        <v>24.917999999999999</v>
      </c>
      <c r="J438" s="43">
        <v>20</v>
      </c>
      <c r="K438" s="43">
        <v>12</v>
      </c>
      <c r="L438" s="43">
        <v>0</v>
      </c>
      <c r="M438" s="43">
        <v>0</v>
      </c>
      <c r="N438" s="43">
        <v>13</v>
      </c>
      <c r="O438" s="43">
        <v>7.7409999999999997</v>
      </c>
    </row>
    <row r="439" spans="1:15" s="52" customFormat="1" ht="120" customHeight="1" x14ac:dyDescent="0.25">
      <c r="A439" s="41">
        <f t="shared" si="65"/>
        <v>404</v>
      </c>
      <c r="B439" s="41">
        <f t="shared" si="66"/>
        <v>5</v>
      </c>
      <c r="C439" s="41">
        <v>206</v>
      </c>
      <c r="D439" s="42" t="s">
        <v>500</v>
      </c>
      <c r="E439" s="129" t="s">
        <v>43</v>
      </c>
      <c r="F439" s="129" t="s">
        <v>501</v>
      </c>
      <c r="G439" s="41" t="s">
        <v>502</v>
      </c>
      <c r="H439" s="43">
        <v>299.67599999999999</v>
      </c>
      <c r="I439" s="43">
        <v>127.944</v>
      </c>
      <c r="J439" s="43">
        <v>70</v>
      </c>
      <c r="K439" s="43">
        <v>45</v>
      </c>
      <c r="L439" s="43">
        <v>0</v>
      </c>
      <c r="M439" s="43">
        <v>10</v>
      </c>
      <c r="N439" s="43">
        <v>21</v>
      </c>
      <c r="O439" s="43">
        <v>25.731999999999999</v>
      </c>
    </row>
    <row r="440" spans="1:15" s="52" customFormat="1" ht="56.25" x14ac:dyDescent="0.25">
      <c r="A440" s="41">
        <f t="shared" si="65"/>
        <v>405</v>
      </c>
      <c r="B440" s="41">
        <f t="shared" si="66"/>
        <v>6</v>
      </c>
      <c r="C440" s="41">
        <v>371</v>
      </c>
      <c r="D440" s="42" t="s">
        <v>503</v>
      </c>
      <c r="E440" s="129" t="s">
        <v>43</v>
      </c>
      <c r="F440" s="129" t="s">
        <v>61</v>
      </c>
      <c r="G440" s="41" t="s">
        <v>109</v>
      </c>
      <c r="H440" s="43">
        <v>298.988</v>
      </c>
      <c r="I440" s="43">
        <v>149.49</v>
      </c>
      <c r="J440" s="43">
        <v>20</v>
      </c>
      <c r="K440" s="43">
        <v>66.710999999999999</v>
      </c>
      <c r="L440" s="43">
        <v>0</v>
      </c>
      <c r="M440" s="43">
        <v>5</v>
      </c>
      <c r="N440" s="43">
        <v>27.844000000000001</v>
      </c>
      <c r="O440" s="43">
        <v>29.943000000000001</v>
      </c>
    </row>
    <row r="441" spans="1:15" s="52" customFormat="1" ht="95.25" customHeight="1" x14ac:dyDescent="0.25">
      <c r="A441" s="41">
        <f t="shared" si="65"/>
        <v>406</v>
      </c>
      <c r="B441" s="41">
        <f t="shared" si="66"/>
        <v>7</v>
      </c>
      <c r="C441" s="41">
        <v>379</v>
      </c>
      <c r="D441" s="42" t="s">
        <v>504</v>
      </c>
      <c r="E441" s="129" t="s">
        <v>43</v>
      </c>
      <c r="F441" s="129" t="s">
        <v>505</v>
      </c>
      <c r="G441" s="41" t="s">
        <v>506</v>
      </c>
      <c r="H441" s="43">
        <v>295.74099999999999</v>
      </c>
      <c r="I441" s="43">
        <v>132.87100000000001</v>
      </c>
      <c r="J441" s="43">
        <v>50.677999999999997</v>
      </c>
      <c r="K441" s="43">
        <v>50</v>
      </c>
      <c r="L441" s="43">
        <v>0</v>
      </c>
      <c r="M441" s="43">
        <v>0</v>
      </c>
      <c r="N441" s="43">
        <v>32.5</v>
      </c>
      <c r="O441" s="43">
        <v>29.692</v>
      </c>
    </row>
    <row r="442" spans="1:15" s="52" customFormat="1" ht="82.5" customHeight="1" x14ac:dyDescent="0.25">
      <c r="A442" s="41">
        <f t="shared" si="65"/>
        <v>407</v>
      </c>
      <c r="B442" s="41">
        <f t="shared" si="66"/>
        <v>8</v>
      </c>
      <c r="C442" s="41">
        <v>404</v>
      </c>
      <c r="D442" s="42" t="s">
        <v>488</v>
      </c>
      <c r="E442" s="129" t="s">
        <v>43</v>
      </c>
      <c r="F442" s="129" t="s">
        <v>489</v>
      </c>
      <c r="G442" s="41" t="s">
        <v>112</v>
      </c>
      <c r="H442" s="43">
        <v>47</v>
      </c>
      <c r="I442" s="43">
        <v>19</v>
      </c>
      <c r="J442" s="43">
        <v>13</v>
      </c>
      <c r="K442" s="43">
        <v>5</v>
      </c>
      <c r="L442" s="43">
        <v>0</v>
      </c>
      <c r="M442" s="43">
        <v>0</v>
      </c>
      <c r="N442" s="43">
        <v>10</v>
      </c>
      <c r="O442" s="43">
        <v>0</v>
      </c>
    </row>
    <row r="443" spans="1:15" s="52" customFormat="1" ht="82.5" customHeight="1" x14ac:dyDescent="0.25">
      <c r="A443" s="41">
        <f t="shared" si="65"/>
        <v>408</v>
      </c>
      <c r="B443" s="41">
        <f t="shared" si="66"/>
        <v>9</v>
      </c>
      <c r="C443" s="41">
        <v>615</v>
      </c>
      <c r="D443" s="42" t="s">
        <v>2330</v>
      </c>
      <c r="E443" s="129" t="s">
        <v>43</v>
      </c>
      <c r="F443" s="129" t="s">
        <v>507</v>
      </c>
      <c r="G443" s="41" t="s">
        <v>109</v>
      </c>
      <c r="H443" s="43">
        <v>297.92099999999999</v>
      </c>
      <c r="I443" s="43">
        <v>148.96</v>
      </c>
      <c r="J443" s="43">
        <v>36.212000000000003</v>
      </c>
      <c r="K443" s="43">
        <v>50</v>
      </c>
      <c r="L443" s="43">
        <v>0</v>
      </c>
      <c r="M443" s="43">
        <v>0</v>
      </c>
      <c r="N443" s="43">
        <v>31.5</v>
      </c>
      <c r="O443" s="43">
        <v>31.248999999999999</v>
      </c>
    </row>
    <row r="444" spans="1:15" s="52" customFormat="1" ht="56.25" x14ac:dyDescent="0.25">
      <c r="A444" s="41">
        <f t="shared" si="65"/>
        <v>409</v>
      </c>
      <c r="B444" s="41">
        <f t="shared" si="66"/>
        <v>10</v>
      </c>
      <c r="C444" s="41">
        <v>648</v>
      </c>
      <c r="D444" s="42" t="s">
        <v>474</v>
      </c>
      <c r="E444" s="129" t="s">
        <v>43</v>
      </c>
      <c r="F444" s="129" t="s">
        <v>475</v>
      </c>
      <c r="G444" s="41" t="s">
        <v>476</v>
      </c>
      <c r="H444" s="43">
        <v>130</v>
      </c>
      <c r="I444" s="43">
        <v>65</v>
      </c>
      <c r="J444" s="43">
        <v>36.159999999999997</v>
      </c>
      <c r="K444" s="43">
        <v>2</v>
      </c>
      <c r="L444" s="43">
        <v>0</v>
      </c>
      <c r="M444" s="43">
        <v>15</v>
      </c>
      <c r="N444" s="43">
        <v>11.84</v>
      </c>
      <c r="O444" s="43">
        <v>0</v>
      </c>
    </row>
    <row r="445" spans="1:15" s="52" customFormat="1" ht="82.5" customHeight="1" x14ac:dyDescent="0.25">
      <c r="A445" s="41">
        <f t="shared" si="65"/>
        <v>410</v>
      </c>
      <c r="B445" s="41">
        <f t="shared" si="66"/>
        <v>11</v>
      </c>
      <c r="C445" s="41">
        <v>800</v>
      </c>
      <c r="D445" s="42" t="s">
        <v>477</v>
      </c>
      <c r="E445" s="129" t="s">
        <v>43</v>
      </c>
      <c r="F445" s="129" t="s">
        <v>478</v>
      </c>
      <c r="G445" s="41" t="s">
        <v>115</v>
      </c>
      <c r="H445" s="43">
        <v>299.387</v>
      </c>
      <c r="I445" s="43">
        <v>149.001</v>
      </c>
      <c r="J445" s="43">
        <v>0</v>
      </c>
      <c r="K445" s="43">
        <v>90</v>
      </c>
      <c r="L445" s="43">
        <v>0</v>
      </c>
      <c r="M445" s="43">
        <v>13.064</v>
      </c>
      <c r="N445" s="43">
        <v>24.007000000000001</v>
      </c>
      <c r="O445" s="43">
        <v>23.315000000000001</v>
      </c>
    </row>
    <row r="446" spans="1:15" s="52" customFormat="1" ht="56.25" x14ac:dyDescent="0.25">
      <c r="A446" s="41">
        <f t="shared" si="65"/>
        <v>411</v>
      </c>
      <c r="B446" s="41">
        <f t="shared" si="66"/>
        <v>12</v>
      </c>
      <c r="C446" s="41">
        <v>928</v>
      </c>
      <c r="D446" s="42" t="s">
        <v>479</v>
      </c>
      <c r="E446" s="129" t="s">
        <v>43</v>
      </c>
      <c r="F446" s="129" t="s">
        <v>480</v>
      </c>
      <c r="G446" s="41" t="s">
        <v>109</v>
      </c>
      <c r="H446" s="43">
        <v>171.018</v>
      </c>
      <c r="I446" s="43">
        <v>85.509</v>
      </c>
      <c r="J446" s="43">
        <v>20</v>
      </c>
      <c r="K446" s="43">
        <v>27.997</v>
      </c>
      <c r="L446" s="43">
        <v>0</v>
      </c>
      <c r="M446" s="43">
        <v>4</v>
      </c>
      <c r="N446" s="43">
        <v>15</v>
      </c>
      <c r="O446" s="43">
        <v>18.512</v>
      </c>
    </row>
    <row r="447" spans="1:15" s="52" customFormat="1" ht="67.5" customHeight="1" x14ac:dyDescent="0.25">
      <c r="A447" s="41">
        <f t="shared" si="65"/>
        <v>412</v>
      </c>
      <c r="B447" s="41">
        <f t="shared" si="66"/>
        <v>13</v>
      </c>
      <c r="C447" s="41">
        <v>974</v>
      </c>
      <c r="D447" s="42" t="s">
        <v>481</v>
      </c>
      <c r="E447" s="129" t="s">
        <v>43</v>
      </c>
      <c r="F447" s="129" t="s">
        <v>482</v>
      </c>
      <c r="G447" s="41" t="s">
        <v>483</v>
      </c>
      <c r="H447" s="43">
        <v>199.95400000000001</v>
      </c>
      <c r="I447" s="43">
        <v>87.953999999999994</v>
      </c>
      <c r="J447" s="43">
        <v>50.981999999999999</v>
      </c>
      <c r="K447" s="43">
        <v>20</v>
      </c>
      <c r="L447" s="43">
        <v>0</v>
      </c>
      <c r="M447" s="43">
        <v>0</v>
      </c>
      <c r="N447" s="43">
        <v>21</v>
      </c>
      <c r="O447" s="43">
        <v>20.018000000000001</v>
      </c>
    </row>
    <row r="448" spans="1:15" s="52" customFormat="1" ht="121.5" customHeight="1" x14ac:dyDescent="0.25">
      <c r="A448" s="41">
        <f t="shared" si="65"/>
        <v>413</v>
      </c>
      <c r="B448" s="41">
        <f t="shared" si="66"/>
        <v>14</v>
      </c>
      <c r="C448" s="41">
        <v>1051</v>
      </c>
      <c r="D448" s="42" t="s">
        <v>471</v>
      </c>
      <c r="E448" s="129" t="s">
        <v>43</v>
      </c>
      <c r="F448" s="129" t="s">
        <v>472</v>
      </c>
      <c r="G448" s="41" t="s">
        <v>114</v>
      </c>
      <c r="H448" s="43">
        <v>299.45600000000002</v>
      </c>
      <c r="I448" s="43">
        <v>140</v>
      </c>
      <c r="J448" s="43">
        <v>90</v>
      </c>
      <c r="K448" s="43">
        <v>9</v>
      </c>
      <c r="L448" s="43">
        <v>0</v>
      </c>
      <c r="M448" s="43">
        <v>0</v>
      </c>
      <c r="N448" s="43">
        <v>37.436</v>
      </c>
      <c r="O448" s="43">
        <v>23.02</v>
      </c>
    </row>
    <row r="449" spans="1:15" s="52" customFormat="1" ht="119.25" customHeight="1" x14ac:dyDescent="0.25">
      <c r="A449" s="41">
        <f t="shared" si="65"/>
        <v>414</v>
      </c>
      <c r="B449" s="41">
        <f t="shared" si="66"/>
        <v>15</v>
      </c>
      <c r="C449" s="41">
        <v>1056</v>
      </c>
      <c r="D449" s="42" t="s">
        <v>467</v>
      </c>
      <c r="E449" s="129" t="s">
        <v>43</v>
      </c>
      <c r="F449" s="129" t="s">
        <v>44</v>
      </c>
      <c r="G449" s="41" t="s">
        <v>108</v>
      </c>
      <c r="H449" s="43">
        <v>299.51299999999998</v>
      </c>
      <c r="I449" s="43">
        <v>90</v>
      </c>
      <c r="J449" s="43">
        <v>48.652000000000001</v>
      </c>
      <c r="K449" s="43">
        <v>100</v>
      </c>
      <c r="L449" s="43">
        <v>0</v>
      </c>
      <c r="M449" s="43">
        <v>0</v>
      </c>
      <c r="N449" s="43">
        <v>36.07</v>
      </c>
      <c r="O449" s="43">
        <v>24.791</v>
      </c>
    </row>
    <row r="450" spans="1:15" s="52" customFormat="1" ht="47.25" x14ac:dyDescent="0.25">
      <c r="A450" s="41">
        <f t="shared" si="65"/>
        <v>415</v>
      </c>
      <c r="B450" s="41">
        <f t="shared" si="66"/>
        <v>16</v>
      </c>
      <c r="C450" s="41">
        <v>1310</v>
      </c>
      <c r="D450" s="42" t="s">
        <v>2325</v>
      </c>
      <c r="E450" s="129" t="s">
        <v>43</v>
      </c>
      <c r="F450" s="129" t="s">
        <v>473</v>
      </c>
      <c r="G450" s="41" t="s">
        <v>109</v>
      </c>
      <c r="H450" s="43">
        <v>154.19999999999999</v>
      </c>
      <c r="I450" s="43">
        <v>77</v>
      </c>
      <c r="J450" s="43">
        <v>0</v>
      </c>
      <c r="K450" s="43">
        <v>46</v>
      </c>
      <c r="L450" s="43">
        <v>0</v>
      </c>
      <c r="M450" s="43">
        <v>13</v>
      </c>
      <c r="N450" s="43">
        <v>18.2</v>
      </c>
      <c r="O450" s="43">
        <v>0</v>
      </c>
    </row>
    <row r="451" spans="1:15" s="52" customFormat="1" ht="82.5" customHeight="1" x14ac:dyDescent="0.25">
      <c r="A451" s="41">
        <f t="shared" si="65"/>
        <v>416</v>
      </c>
      <c r="B451" s="41">
        <f t="shared" si="66"/>
        <v>17</v>
      </c>
      <c r="C451" s="41">
        <v>1377</v>
      </c>
      <c r="D451" s="42" t="s">
        <v>490</v>
      </c>
      <c r="E451" s="129" t="s">
        <v>43</v>
      </c>
      <c r="F451" s="129" t="s">
        <v>117</v>
      </c>
      <c r="G451" s="41" t="s">
        <v>118</v>
      </c>
      <c r="H451" s="43">
        <v>120.90300000000001</v>
      </c>
      <c r="I451" s="43">
        <v>60</v>
      </c>
      <c r="J451" s="43">
        <v>24.513999999999999</v>
      </c>
      <c r="K451" s="43">
        <v>10</v>
      </c>
      <c r="L451" s="43">
        <v>0</v>
      </c>
      <c r="M451" s="43">
        <v>8.1999999999999993</v>
      </c>
      <c r="N451" s="43">
        <v>10.8</v>
      </c>
      <c r="O451" s="43">
        <v>7.3890000000000002</v>
      </c>
    </row>
    <row r="452" spans="1:15" s="52" customFormat="1" ht="72.75" customHeight="1" x14ac:dyDescent="0.25">
      <c r="A452" s="41">
        <f t="shared" si="65"/>
        <v>417</v>
      </c>
      <c r="B452" s="41">
        <f t="shared" si="66"/>
        <v>18</v>
      </c>
      <c r="C452" s="41">
        <v>1492</v>
      </c>
      <c r="D452" s="42" t="s">
        <v>484</v>
      </c>
      <c r="E452" s="129" t="s">
        <v>43</v>
      </c>
      <c r="F452" s="129" t="s">
        <v>45</v>
      </c>
      <c r="G452" s="41" t="s">
        <v>110</v>
      </c>
      <c r="H452" s="43">
        <v>53.771999999999998</v>
      </c>
      <c r="I452" s="43">
        <v>26.885999999999999</v>
      </c>
      <c r="J452" s="43">
        <v>16.114000000000001</v>
      </c>
      <c r="K452" s="43">
        <v>0</v>
      </c>
      <c r="L452" s="43">
        <v>0</v>
      </c>
      <c r="M452" s="43">
        <v>3</v>
      </c>
      <c r="N452" s="43">
        <v>7.7720000000000002</v>
      </c>
      <c r="O452" s="43">
        <v>0</v>
      </c>
    </row>
    <row r="453" spans="1:15" s="52" customFormat="1" ht="63" customHeight="1" x14ac:dyDescent="0.25">
      <c r="A453" s="41">
        <f t="shared" si="65"/>
        <v>418</v>
      </c>
      <c r="B453" s="41">
        <f t="shared" si="66"/>
        <v>19</v>
      </c>
      <c r="C453" s="41">
        <v>1505</v>
      </c>
      <c r="D453" s="42" t="s">
        <v>494</v>
      </c>
      <c r="E453" s="129" t="s">
        <v>43</v>
      </c>
      <c r="F453" s="129" t="s">
        <v>117</v>
      </c>
      <c r="G453" s="41" t="s">
        <v>118</v>
      </c>
      <c r="H453" s="43">
        <v>89.492999999999995</v>
      </c>
      <c r="I453" s="43">
        <v>44</v>
      </c>
      <c r="J453" s="43">
        <v>17.399999999999999</v>
      </c>
      <c r="K453" s="43">
        <v>10</v>
      </c>
      <c r="L453" s="43">
        <v>0</v>
      </c>
      <c r="M453" s="43">
        <v>10</v>
      </c>
      <c r="N453" s="43">
        <v>8.093</v>
      </c>
      <c r="O453" s="43">
        <v>0</v>
      </c>
    </row>
    <row r="454" spans="1:15" s="52" customFormat="1" ht="98.25" customHeight="1" x14ac:dyDescent="0.25">
      <c r="A454" s="41">
        <f t="shared" si="65"/>
        <v>419</v>
      </c>
      <c r="B454" s="41">
        <f t="shared" si="66"/>
        <v>20</v>
      </c>
      <c r="C454" s="41">
        <v>1516</v>
      </c>
      <c r="D454" s="42" t="s">
        <v>468</v>
      </c>
      <c r="E454" s="129" t="s">
        <v>43</v>
      </c>
      <c r="F454" s="129" t="s">
        <v>469</v>
      </c>
      <c r="G454" s="41" t="s">
        <v>119</v>
      </c>
      <c r="H454" s="43">
        <v>299.19499999999999</v>
      </c>
      <c r="I454" s="43">
        <v>149</v>
      </c>
      <c r="J454" s="43">
        <v>50</v>
      </c>
      <c r="K454" s="43">
        <v>34.670999999999999</v>
      </c>
      <c r="L454" s="43">
        <v>0</v>
      </c>
      <c r="M454" s="43">
        <v>50</v>
      </c>
      <c r="N454" s="43">
        <v>0</v>
      </c>
      <c r="O454" s="43">
        <v>15.523999999999999</v>
      </c>
    </row>
    <row r="455" spans="1:15" s="52" customFormat="1" ht="60" customHeight="1" x14ac:dyDescent="0.25">
      <c r="A455" s="41">
        <f t="shared" si="65"/>
        <v>420</v>
      </c>
      <c r="B455" s="41">
        <f t="shared" si="66"/>
        <v>21</v>
      </c>
      <c r="C455" s="41">
        <v>1529</v>
      </c>
      <c r="D455" s="42" t="s">
        <v>491</v>
      </c>
      <c r="E455" s="129" t="s">
        <v>43</v>
      </c>
      <c r="F455" s="129" t="s">
        <v>45</v>
      </c>
      <c r="G455" s="41" t="s">
        <v>113</v>
      </c>
      <c r="H455" s="43">
        <v>299.81099999999998</v>
      </c>
      <c r="I455" s="43">
        <v>149.905</v>
      </c>
      <c r="J455" s="43">
        <v>46.908999999999999</v>
      </c>
      <c r="K455" s="43">
        <v>30</v>
      </c>
      <c r="L455" s="43">
        <v>0</v>
      </c>
      <c r="M455" s="43">
        <v>15</v>
      </c>
      <c r="N455" s="43">
        <v>38</v>
      </c>
      <c r="O455" s="43">
        <v>19.997</v>
      </c>
    </row>
    <row r="456" spans="1:15" s="52" customFormat="1" ht="98.25" customHeight="1" x14ac:dyDescent="0.25">
      <c r="A456" s="41">
        <f t="shared" si="65"/>
        <v>421</v>
      </c>
      <c r="B456" s="41">
        <f t="shared" si="66"/>
        <v>22</v>
      </c>
      <c r="C456" s="41">
        <v>1605</v>
      </c>
      <c r="D456" s="42" t="s">
        <v>485</v>
      </c>
      <c r="E456" s="129" t="s">
        <v>43</v>
      </c>
      <c r="F456" s="129" t="s">
        <v>224</v>
      </c>
      <c r="G456" s="41" t="s">
        <v>486</v>
      </c>
      <c r="H456" s="43">
        <v>29.611000000000001</v>
      </c>
      <c r="I456" s="43">
        <v>14.212999999999999</v>
      </c>
      <c r="J456" s="43">
        <v>9.3979999999999997</v>
      </c>
      <c r="K456" s="43">
        <v>0</v>
      </c>
      <c r="L456" s="43">
        <v>0</v>
      </c>
      <c r="M456" s="43">
        <v>0</v>
      </c>
      <c r="N456" s="43">
        <v>6</v>
      </c>
      <c r="O456" s="43">
        <v>0</v>
      </c>
    </row>
    <row r="457" spans="1:15" s="52" customFormat="1" ht="39.75" customHeight="1" x14ac:dyDescent="0.25">
      <c r="A457" s="41">
        <f t="shared" si="65"/>
        <v>422</v>
      </c>
      <c r="B457" s="41">
        <f t="shared" si="66"/>
        <v>23</v>
      </c>
      <c r="C457" s="41">
        <v>1767</v>
      </c>
      <c r="D457" s="42" t="s">
        <v>487</v>
      </c>
      <c r="E457" s="129" t="s">
        <v>43</v>
      </c>
      <c r="F457" s="129" t="s">
        <v>111</v>
      </c>
      <c r="G457" s="41" t="s">
        <v>120</v>
      </c>
      <c r="H457" s="43">
        <v>32.784999999999997</v>
      </c>
      <c r="I457" s="43">
        <v>16</v>
      </c>
      <c r="J457" s="43">
        <v>3.7850000000000001</v>
      </c>
      <c r="K457" s="43">
        <v>3</v>
      </c>
      <c r="L457" s="43">
        <v>0</v>
      </c>
      <c r="M457" s="43">
        <v>10</v>
      </c>
      <c r="N457" s="43">
        <v>0</v>
      </c>
      <c r="O457" s="43">
        <v>0</v>
      </c>
    </row>
    <row r="458" spans="1:15" s="52" customFormat="1" ht="99" customHeight="1" x14ac:dyDescent="0.25">
      <c r="A458" s="41">
        <f t="shared" si="65"/>
        <v>423</v>
      </c>
      <c r="B458" s="41">
        <f t="shared" si="66"/>
        <v>24</v>
      </c>
      <c r="C458" s="41">
        <v>1811</v>
      </c>
      <c r="D458" s="42" t="s">
        <v>2151</v>
      </c>
      <c r="E458" s="129" t="s">
        <v>43</v>
      </c>
      <c r="F458" s="129" t="s">
        <v>508</v>
      </c>
      <c r="G458" s="41" t="s">
        <v>110</v>
      </c>
      <c r="H458" s="43">
        <v>218.77600000000001</v>
      </c>
      <c r="I458" s="43">
        <v>100</v>
      </c>
      <c r="J458" s="43">
        <v>25.161999999999999</v>
      </c>
      <c r="K458" s="43">
        <v>50</v>
      </c>
      <c r="L458" s="43">
        <v>0</v>
      </c>
      <c r="M458" s="43">
        <v>0</v>
      </c>
      <c r="N458" s="43">
        <v>21.866</v>
      </c>
      <c r="O458" s="43">
        <v>21.748000000000001</v>
      </c>
    </row>
    <row r="459" spans="1:15" s="52" customFormat="1" ht="62.25" customHeight="1" x14ac:dyDescent="0.25">
      <c r="A459" s="41">
        <f t="shared" si="65"/>
        <v>424</v>
      </c>
      <c r="B459" s="41">
        <f t="shared" si="66"/>
        <v>25</v>
      </c>
      <c r="C459" s="41">
        <v>1996</v>
      </c>
      <c r="D459" s="42" t="s">
        <v>509</v>
      </c>
      <c r="E459" s="129" t="s">
        <v>43</v>
      </c>
      <c r="F459" s="129" t="s">
        <v>482</v>
      </c>
      <c r="G459" s="41" t="s">
        <v>483</v>
      </c>
      <c r="H459" s="43">
        <v>33.659999999999997</v>
      </c>
      <c r="I459" s="43">
        <v>16.2</v>
      </c>
      <c r="J459" s="43">
        <v>5.26</v>
      </c>
      <c r="K459" s="43">
        <v>5</v>
      </c>
      <c r="L459" s="43">
        <v>0</v>
      </c>
      <c r="M459" s="43">
        <v>0</v>
      </c>
      <c r="N459" s="43">
        <v>7.2</v>
      </c>
      <c r="O459" s="43">
        <v>0</v>
      </c>
    </row>
    <row r="460" spans="1:15" s="52" customFormat="1" ht="65.25" customHeight="1" x14ac:dyDescent="0.25">
      <c r="A460" s="41">
        <f t="shared" si="65"/>
        <v>425</v>
      </c>
      <c r="B460" s="41">
        <f t="shared" si="66"/>
        <v>26</v>
      </c>
      <c r="C460" s="41">
        <v>2003</v>
      </c>
      <c r="D460" s="42" t="s">
        <v>470</v>
      </c>
      <c r="E460" s="129" t="s">
        <v>43</v>
      </c>
      <c r="F460" s="129" t="s">
        <v>45</v>
      </c>
      <c r="G460" s="41" t="s">
        <v>122</v>
      </c>
      <c r="H460" s="43">
        <v>151.69900000000001</v>
      </c>
      <c r="I460" s="43">
        <v>75.849000000000004</v>
      </c>
      <c r="J460" s="43">
        <f>35.45+10</f>
        <v>45.45</v>
      </c>
      <c r="K460" s="43">
        <v>0</v>
      </c>
      <c r="L460" s="43">
        <v>0</v>
      </c>
      <c r="M460" s="43">
        <v>0</v>
      </c>
      <c r="N460" s="43">
        <v>15.298999999999999</v>
      </c>
      <c r="O460" s="43">
        <v>15.101000000000001</v>
      </c>
    </row>
    <row r="461" spans="1:15" s="52" customFormat="1" ht="62.25" customHeight="1" x14ac:dyDescent="0.25">
      <c r="A461" s="41">
        <f t="shared" si="65"/>
        <v>426</v>
      </c>
      <c r="B461" s="41">
        <f t="shared" si="66"/>
        <v>27</v>
      </c>
      <c r="C461" s="41">
        <v>2119</v>
      </c>
      <c r="D461" s="42" t="s">
        <v>495</v>
      </c>
      <c r="E461" s="129" t="s">
        <v>43</v>
      </c>
      <c r="F461" s="129" t="s">
        <v>496</v>
      </c>
      <c r="G461" s="41" t="s">
        <v>110</v>
      </c>
      <c r="H461" s="43">
        <v>144.27000000000001</v>
      </c>
      <c r="I461" s="43">
        <v>72</v>
      </c>
      <c r="J461" s="43">
        <v>20</v>
      </c>
      <c r="K461" s="43">
        <v>23.416</v>
      </c>
      <c r="L461" s="43">
        <v>0</v>
      </c>
      <c r="M461" s="43">
        <v>0</v>
      </c>
      <c r="N461" s="43">
        <v>28.853999999999999</v>
      </c>
      <c r="O461" s="43">
        <v>0</v>
      </c>
    </row>
    <row r="462" spans="1:15" s="52" customFormat="1" ht="99.75" customHeight="1" x14ac:dyDescent="0.25">
      <c r="A462" s="41">
        <f t="shared" si="65"/>
        <v>427</v>
      </c>
      <c r="B462" s="41">
        <f t="shared" si="66"/>
        <v>28</v>
      </c>
      <c r="C462" s="41">
        <v>2598</v>
      </c>
      <c r="D462" s="42" t="s">
        <v>492</v>
      </c>
      <c r="E462" s="129" t="s">
        <v>43</v>
      </c>
      <c r="F462" s="129" t="s">
        <v>45</v>
      </c>
      <c r="G462" s="41" t="s">
        <v>124</v>
      </c>
      <c r="H462" s="43">
        <v>41.790999999999997</v>
      </c>
      <c r="I462" s="43">
        <v>20</v>
      </c>
      <c r="J462" s="43">
        <v>8.391</v>
      </c>
      <c r="K462" s="43">
        <v>5</v>
      </c>
      <c r="L462" s="43">
        <v>0</v>
      </c>
      <c r="M462" s="43">
        <v>0</v>
      </c>
      <c r="N462" s="43">
        <v>8.4</v>
      </c>
      <c r="O462" s="43">
        <v>0</v>
      </c>
    </row>
    <row r="463" spans="1:15" s="52" customFormat="1" ht="62.25" customHeight="1" x14ac:dyDescent="0.25">
      <c r="A463" s="41">
        <f t="shared" si="65"/>
        <v>428</v>
      </c>
      <c r="B463" s="41">
        <f t="shared" si="66"/>
        <v>29</v>
      </c>
      <c r="C463" s="41">
        <v>153</v>
      </c>
      <c r="D463" s="42" t="s">
        <v>933</v>
      </c>
      <c r="E463" s="129" t="s">
        <v>836</v>
      </c>
      <c r="F463" s="129" t="s">
        <v>934</v>
      </c>
      <c r="G463" s="41" t="s">
        <v>935</v>
      </c>
      <c r="H463" s="43">
        <v>299.959</v>
      </c>
      <c r="I463" s="43">
        <v>126</v>
      </c>
      <c r="J463" s="43">
        <v>40</v>
      </c>
      <c r="K463" s="43">
        <v>72.307000000000002</v>
      </c>
      <c r="L463" s="43">
        <v>0</v>
      </c>
      <c r="M463" s="43">
        <v>0</v>
      </c>
      <c r="N463" s="43">
        <v>52.25</v>
      </c>
      <c r="O463" s="43">
        <v>9.4019999999999992</v>
      </c>
    </row>
    <row r="464" spans="1:15" s="52" customFormat="1" ht="101.25" customHeight="1" x14ac:dyDescent="0.25">
      <c r="A464" s="41">
        <f t="shared" si="65"/>
        <v>429</v>
      </c>
      <c r="B464" s="41">
        <f t="shared" si="66"/>
        <v>30</v>
      </c>
      <c r="C464" s="41">
        <v>298</v>
      </c>
      <c r="D464" s="42" t="s">
        <v>946</v>
      </c>
      <c r="E464" s="129" t="s">
        <v>836</v>
      </c>
      <c r="F464" s="129" t="s">
        <v>947</v>
      </c>
      <c r="G464" s="41" t="s">
        <v>506</v>
      </c>
      <c r="H464" s="43">
        <v>299.76499999999999</v>
      </c>
      <c r="I464" s="43">
        <v>130</v>
      </c>
      <c r="J464" s="43">
        <v>53.533000000000001</v>
      </c>
      <c r="K464" s="43">
        <v>50</v>
      </c>
      <c r="L464" s="43">
        <v>0</v>
      </c>
      <c r="M464" s="43">
        <v>0</v>
      </c>
      <c r="N464" s="43">
        <v>57.5</v>
      </c>
      <c r="O464" s="43">
        <v>8.7319999999999993</v>
      </c>
    </row>
    <row r="465" spans="1:15" s="52" customFormat="1" ht="62.25" customHeight="1" x14ac:dyDescent="0.25">
      <c r="A465" s="41">
        <f t="shared" si="65"/>
        <v>430</v>
      </c>
      <c r="B465" s="41">
        <f t="shared" si="66"/>
        <v>31</v>
      </c>
      <c r="C465" s="41">
        <v>361</v>
      </c>
      <c r="D465" s="42" t="s">
        <v>950</v>
      </c>
      <c r="E465" s="129" t="s">
        <v>836</v>
      </c>
      <c r="F465" s="129" t="s">
        <v>951</v>
      </c>
      <c r="G465" s="41" t="s">
        <v>952</v>
      </c>
      <c r="H465" s="43">
        <v>189.31100000000001</v>
      </c>
      <c r="I465" s="43">
        <v>87</v>
      </c>
      <c r="J465" s="43">
        <v>27</v>
      </c>
      <c r="K465" s="43">
        <v>37.451000000000001</v>
      </c>
      <c r="L465" s="43">
        <v>0</v>
      </c>
      <c r="M465" s="43">
        <v>0</v>
      </c>
      <c r="N465" s="43">
        <v>19.876000000000001</v>
      </c>
      <c r="O465" s="43">
        <v>17.984000000000002</v>
      </c>
    </row>
    <row r="466" spans="1:15" s="52" customFormat="1" ht="40.5" customHeight="1" x14ac:dyDescent="0.25">
      <c r="A466" s="41">
        <f t="shared" si="65"/>
        <v>431</v>
      </c>
      <c r="B466" s="41">
        <f t="shared" si="66"/>
        <v>32</v>
      </c>
      <c r="C466" s="41">
        <v>523</v>
      </c>
      <c r="D466" s="42" t="s">
        <v>930</v>
      </c>
      <c r="E466" s="129" t="s">
        <v>836</v>
      </c>
      <c r="F466" s="129" t="s">
        <v>931</v>
      </c>
      <c r="G466" s="41" t="s">
        <v>932</v>
      </c>
      <c r="H466" s="43">
        <v>299.51799999999997</v>
      </c>
      <c r="I466" s="43">
        <v>134</v>
      </c>
      <c r="J466" s="43">
        <v>75.475999999999999</v>
      </c>
      <c r="K466" s="43">
        <v>30</v>
      </c>
      <c r="L466" s="43">
        <v>0</v>
      </c>
      <c r="M466" s="43">
        <v>20</v>
      </c>
      <c r="N466" s="43">
        <v>27.5</v>
      </c>
      <c r="O466" s="43">
        <v>12.542</v>
      </c>
    </row>
    <row r="467" spans="1:15" s="52" customFormat="1" ht="62.25" customHeight="1" x14ac:dyDescent="0.25">
      <c r="A467" s="41">
        <f t="shared" si="65"/>
        <v>432</v>
      </c>
      <c r="B467" s="41">
        <f t="shared" si="66"/>
        <v>33</v>
      </c>
      <c r="C467" s="41">
        <v>1302</v>
      </c>
      <c r="D467" s="42" t="s">
        <v>948</v>
      </c>
      <c r="E467" s="129" t="s">
        <v>836</v>
      </c>
      <c r="F467" s="129" t="s">
        <v>949</v>
      </c>
      <c r="G467" s="41" t="s">
        <v>120</v>
      </c>
      <c r="H467" s="43">
        <v>111</v>
      </c>
      <c r="I467" s="43">
        <v>47</v>
      </c>
      <c r="J467" s="43">
        <v>40.69</v>
      </c>
      <c r="K467" s="43">
        <v>0</v>
      </c>
      <c r="L467" s="43">
        <v>0</v>
      </c>
      <c r="M467" s="43">
        <v>23.31</v>
      </c>
      <c r="N467" s="43">
        <v>0</v>
      </c>
      <c r="O467" s="43">
        <v>0</v>
      </c>
    </row>
    <row r="468" spans="1:15" s="52" customFormat="1" ht="62.25" customHeight="1" x14ac:dyDescent="0.25">
      <c r="A468" s="41">
        <f t="shared" si="65"/>
        <v>433</v>
      </c>
      <c r="B468" s="41">
        <f t="shared" si="66"/>
        <v>34</v>
      </c>
      <c r="C468" s="41">
        <v>1568</v>
      </c>
      <c r="D468" s="42" t="s">
        <v>938</v>
      </c>
      <c r="E468" s="129" t="s">
        <v>836</v>
      </c>
      <c r="F468" s="129" t="s">
        <v>939</v>
      </c>
      <c r="G468" s="41" t="s">
        <v>118</v>
      </c>
      <c r="H468" s="43">
        <v>124.884</v>
      </c>
      <c r="I468" s="43">
        <v>46</v>
      </c>
      <c r="J468" s="43">
        <v>20</v>
      </c>
      <c r="K468" s="43">
        <v>29.18</v>
      </c>
      <c r="L468" s="43">
        <v>0</v>
      </c>
      <c r="M468" s="43">
        <v>0</v>
      </c>
      <c r="N468" s="43">
        <v>17</v>
      </c>
      <c r="O468" s="43">
        <v>12.704000000000001</v>
      </c>
    </row>
    <row r="469" spans="1:15" s="52" customFormat="1" ht="54.75" customHeight="1" x14ac:dyDescent="0.25">
      <c r="A469" s="41">
        <f t="shared" si="65"/>
        <v>434</v>
      </c>
      <c r="B469" s="41">
        <f t="shared" si="66"/>
        <v>35</v>
      </c>
      <c r="C469" s="41">
        <v>1716</v>
      </c>
      <c r="D469" s="42" t="s">
        <v>2152</v>
      </c>
      <c r="E469" s="129" t="s">
        <v>836</v>
      </c>
      <c r="F469" s="129" t="s">
        <v>940</v>
      </c>
      <c r="G469" s="41" t="s">
        <v>109</v>
      </c>
      <c r="H469" s="43">
        <v>62.719000000000001</v>
      </c>
      <c r="I469" s="43">
        <v>31.359000000000002</v>
      </c>
      <c r="J469" s="43">
        <v>0</v>
      </c>
      <c r="K469" s="43">
        <v>18.75</v>
      </c>
      <c r="L469" s="43">
        <v>0</v>
      </c>
      <c r="M469" s="43">
        <v>4</v>
      </c>
      <c r="N469" s="43">
        <v>8.61</v>
      </c>
      <c r="O469" s="43">
        <v>0</v>
      </c>
    </row>
    <row r="470" spans="1:15" s="52" customFormat="1" ht="81.75" customHeight="1" x14ac:dyDescent="0.25">
      <c r="A470" s="41">
        <f t="shared" si="65"/>
        <v>435</v>
      </c>
      <c r="B470" s="41">
        <f t="shared" si="66"/>
        <v>36</v>
      </c>
      <c r="C470" s="41">
        <v>1722</v>
      </c>
      <c r="D470" s="42" t="s">
        <v>936</v>
      </c>
      <c r="E470" s="129" t="s">
        <v>836</v>
      </c>
      <c r="F470" s="129" t="s">
        <v>937</v>
      </c>
      <c r="G470" s="41" t="s">
        <v>109</v>
      </c>
      <c r="H470" s="43">
        <v>299.97399999999999</v>
      </c>
      <c r="I470" s="43">
        <v>149.98699999999999</v>
      </c>
      <c r="J470" s="43">
        <v>0</v>
      </c>
      <c r="K470" s="43">
        <v>89.584999999999994</v>
      </c>
      <c r="L470" s="43">
        <v>0</v>
      </c>
      <c r="M470" s="43">
        <v>10</v>
      </c>
      <c r="N470" s="43">
        <v>32.042999999999999</v>
      </c>
      <c r="O470" s="43">
        <v>18.359000000000002</v>
      </c>
    </row>
    <row r="471" spans="1:15" s="52" customFormat="1" ht="63.75" customHeight="1" x14ac:dyDescent="0.25">
      <c r="A471" s="41">
        <f t="shared" si="65"/>
        <v>436</v>
      </c>
      <c r="B471" s="41">
        <f t="shared" si="66"/>
        <v>37</v>
      </c>
      <c r="C471" s="41">
        <v>2229</v>
      </c>
      <c r="D471" s="42" t="s">
        <v>941</v>
      </c>
      <c r="E471" s="129" t="s">
        <v>836</v>
      </c>
      <c r="F471" s="129" t="s">
        <v>111</v>
      </c>
      <c r="G471" s="41" t="s">
        <v>942</v>
      </c>
      <c r="H471" s="43">
        <v>72.126999999999995</v>
      </c>
      <c r="I471" s="43">
        <v>36</v>
      </c>
      <c r="J471" s="43">
        <v>20.126999999999999</v>
      </c>
      <c r="K471" s="43">
        <v>0</v>
      </c>
      <c r="L471" s="43">
        <v>0</v>
      </c>
      <c r="M471" s="43">
        <v>0</v>
      </c>
      <c r="N471" s="43">
        <v>16</v>
      </c>
      <c r="O471" s="43">
        <v>0</v>
      </c>
    </row>
    <row r="472" spans="1:15" s="52" customFormat="1" ht="62.25" customHeight="1" x14ac:dyDescent="0.25">
      <c r="A472" s="41">
        <f t="shared" si="65"/>
        <v>437</v>
      </c>
      <c r="B472" s="41">
        <f t="shared" si="66"/>
        <v>38</v>
      </c>
      <c r="C472" s="41">
        <v>2447</v>
      </c>
      <c r="D472" s="42" t="s">
        <v>943</v>
      </c>
      <c r="E472" s="129" t="s">
        <v>836</v>
      </c>
      <c r="F472" s="129" t="s">
        <v>45</v>
      </c>
      <c r="G472" s="41" t="s">
        <v>944</v>
      </c>
      <c r="H472" s="43">
        <v>296.76100000000002</v>
      </c>
      <c r="I472" s="43">
        <v>148.38</v>
      </c>
      <c r="J472" s="43">
        <v>50.78</v>
      </c>
      <c r="K472" s="43">
        <v>38.100999999999999</v>
      </c>
      <c r="L472" s="43">
        <v>0</v>
      </c>
      <c r="M472" s="43">
        <v>0</v>
      </c>
      <c r="N472" s="43">
        <v>59.5</v>
      </c>
      <c r="O472" s="43">
        <v>0</v>
      </c>
    </row>
    <row r="473" spans="1:15" s="52" customFormat="1" ht="56.25" x14ac:dyDescent="0.25">
      <c r="A473" s="41">
        <f t="shared" si="65"/>
        <v>438</v>
      </c>
      <c r="B473" s="41">
        <f t="shared" si="66"/>
        <v>39</v>
      </c>
      <c r="C473" s="62">
        <v>1163</v>
      </c>
      <c r="D473" s="42" t="s">
        <v>1112</v>
      </c>
      <c r="E473" s="129" t="s">
        <v>1065</v>
      </c>
      <c r="F473" s="129" t="s">
        <v>1067</v>
      </c>
      <c r="G473" s="41" t="s">
        <v>110</v>
      </c>
      <c r="H473" s="63">
        <v>378.02</v>
      </c>
      <c r="I473" s="63">
        <v>180</v>
      </c>
      <c r="J473" s="63">
        <v>118.02</v>
      </c>
      <c r="K473" s="63">
        <v>0</v>
      </c>
      <c r="L473" s="63">
        <v>0</v>
      </c>
      <c r="M473" s="63">
        <v>0</v>
      </c>
      <c r="N473" s="63">
        <v>80</v>
      </c>
      <c r="O473" s="63">
        <v>0</v>
      </c>
    </row>
    <row r="474" spans="1:15" s="52" customFormat="1" ht="78.75" x14ac:dyDescent="0.25">
      <c r="A474" s="41">
        <f t="shared" si="65"/>
        <v>439</v>
      </c>
      <c r="B474" s="41">
        <f t="shared" si="66"/>
        <v>40</v>
      </c>
      <c r="C474" s="62">
        <v>2042</v>
      </c>
      <c r="D474" s="42" t="s">
        <v>2095</v>
      </c>
      <c r="E474" s="129" t="s">
        <v>1065</v>
      </c>
      <c r="F474" s="129" t="s">
        <v>1113</v>
      </c>
      <c r="G474" s="41" t="s">
        <v>109</v>
      </c>
      <c r="H474" s="63">
        <v>25.13</v>
      </c>
      <c r="I474" s="63">
        <v>12.565</v>
      </c>
      <c r="J474" s="63">
        <v>0</v>
      </c>
      <c r="K474" s="63">
        <v>2.0699999999999998</v>
      </c>
      <c r="L474" s="63">
        <v>0</v>
      </c>
      <c r="M474" s="63">
        <v>0</v>
      </c>
      <c r="N474" s="63">
        <v>10.494999999999999</v>
      </c>
      <c r="O474" s="63">
        <v>0</v>
      </c>
    </row>
    <row r="475" spans="1:15" s="52" customFormat="1" ht="75" x14ac:dyDescent="0.25">
      <c r="A475" s="41">
        <f t="shared" si="65"/>
        <v>440</v>
      </c>
      <c r="B475" s="41">
        <f t="shared" si="66"/>
        <v>41</v>
      </c>
      <c r="C475" s="62">
        <v>2098</v>
      </c>
      <c r="D475" s="42" t="s">
        <v>1120</v>
      </c>
      <c r="E475" s="129" t="s">
        <v>1065</v>
      </c>
      <c r="F475" s="129" t="s">
        <v>45</v>
      </c>
      <c r="G475" s="41" t="s">
        <v>1121</v>
      </c>
      <c r="H475" s="63">
        <v>169.15299999999999</v>
      </c>
      <c r="I475" s="63">
        <v>70</v>
      </c>
      <c r="J475" s="63">
        <v>63.000999999999998</v>
      </c>
      <c r="K475" s="63">
        <v>5</v>
      </c>
      <c r="L475" s="63">
        <v>0</v>
      </c>
      <c r="M475" s="63">
        <v>10</v>
      </c>
      <c r="N475" s="63">
        <v>12.19</v>
      </c>
      <c r="O475" s="63">
        <v>8.9619999999999997</v>
      </c>
    </row>
    <row r="476" spans="1:15" s="52" customFormat="1" ht="63" x14ac:dyDescent="0.25">
      <c r="A476" s="41">
        <f t="shared" si="65"/>
        <v>441</v>
      </c>
      <c r="B476" s="41">
        <f t="shared" si="66"/>
        <v>42</v>
      </c>
      <c r="C476" s="62">
        <v>2304</v>
      </c>
      <c r="D476" s="42" t="s">
        <v>1119</v>
      </c>
      <c r="E476" s="129" t="s">
        <v>1065</v>
      </c>
      <c r="F476" s="129" t="s">
        <v>945</v>
      </c>
      <c r="G476" s="41" t="s">
        <v>944</v>
      </c>
      <c r="H476" s="63">
        <v>287.41899999999998</v>
      </c>
      <c r="I476" s="63">
        <v>143.709</v>
      </c>
      <c r="J476" s="63">
        <v>75.948999999999998</v>
      </c>
      <c r="K476" s="63">
        <v>9.5609999999999999</v>
      </c>
      <c r="L476" s="63">
        <v>0</v>
      </c>
      <c r="M476" s="63">
        <v>0</v>
      </c>
      <c r="N476" s="63">
        <v>58.2</v>
      </c>
      <c r="O476" s="63">
        <v>0</v>
      </c>
    </row>
    <row r="477" spans="1:15" s="52" customFormat="1" ht="60" customHeight="1" x14ac:dyDescent="0.25">
      <c r="A477" s="41">
        <f t="shared" si="65"/>
        <v>442</v>
      </c>
      <c r="B477" s="41">
        <f t="shared" si="66"/>
        <v>43</v>
      </c>
      <c r="C477" s="62">
        <v>2691</v>
      </c>
      <c r="D477" s="42" t="s">
        <v>1114</v>
      </c>
      <c r="E477" s="129" t="s">
        <v>1065</v>
      </c>
      <c r="F477" s="129" t="s">
        <v>1115</v>
      </c>
      <c r="G477" s="41" t="s">
        <v>1116</v>
      </c>
      <c r="H477" s="63">
        <v>99.954999999999998</v>
      </c>
      <c r="I477" s="63">
        <v>49</v>
      </c>
      <c r="J477" s="63">
        <v>21.98</v>
      </c>
      <c r="K477" s="63">
        <v>0</v>
      </c>
      <c r="L477" s="63">
        <v>0</v>
      </c>
      <c r="M477" s="63">
        <v>0</v>
      </c>
      <c r="N477" s="63">
        <v>17.600000000000001</v>
      </c>
      <c r="O477" s="63">
        <v>11.375</v>
      </c>
    </row>
    <row r="478" spans="1:15" s="52" customFormat="1" ht="72" customHeight="1" x14ac:dyDescent="0.25">
      <c r="A478" s="41">
        <f t="shared" si="65"/>
        <v>443</v>
      </c>
      <c r="B478" s="41">
        <f t="shared" si="66"/>
        <v>44</v>
      </c>
      <c r="C478" s="62">
        <v>2701</v>
      </c>
      <c r="D478" s="42" t="s">
        <v>1117</v>
      </c>
      <c r="E478" s="129" t="s">
        <v>1065</v>
      </c>
      <c r="F478" s="129" t="s">
        <v>1118</v>
      </c>
      <c r="G478" s="41" t="s">
        <v>109</v>
      </c>
      <c r="H478" s="63">
        <v>50</v>
      </c>
      <c r="I478" s="63">
        <v>25</v>
      </c>
      <c r="J478" s="63">
        <v>0</v>
      </c>
      <c r="K478" s="63">
        <v>14</v>
      </c>
      <c r="L478" s="63">
        <v>0</v>
      </c>
      <c r="M478" s="63">
        <v>0</v>
      </c>
      <c r="N478" s="63">
        <v>11</v>
      </c>
      <c r="O478" s="63">
        <v>0</v>
      </c>
    </row>
    <row r="479" spans="1:15" s="61" customFormat="1" ht="82.5" customHeight="1" x14ac:dyDescent="0.25">
      <c r="A479" s="41">
        <f t="shared" si="65"/>
        <v>444</v>
      </c>
      <c r="B479" s="41">
        <f t="shared" si="66"/>
        <v>45</v>
      </c>
      <c r="C479" s="41">
        <v>15</v>
      </c>
      <c r="D479" s="42" t="s">
        <v>1345</v>
      </c>
      <c r="E479" s="129" t="s">
        <v>1231</v>
      </c>
      <c r="F479" s="129" t="s">
        <v>1346</v>
      </c>
      <c r="G479" s="130" t="s">
        <v>942</v>
      </c>
      <c r="H479" s="43">
        <v>51.5</v>
      </c>
      <c r="I479" s="43">
        <v>25.75</v>
      </c>
      <c r="J479" s="43">
        <v>11.792999999999999</v>
      </c>
      <c r="K479" s="43">
        <v>0</v>
      </c>
      <c r="L479" s="43">
        <v>0</v>
      </c>
      <c r="M479" s="43">
        <v>8</v>
      </c>
      <c r="N479" s="43">
        <v>5.4370000000000003</v>
      </c>
      <c r="O479" s="43">
        <v>0.52</v>
      </c>
    </row>
    <row r="480" spans="1:15" s="40" customFormat="1" ht="49.5" customHeight="1" x14ac:dyDescent="0.25">
      <c r="A480" s="41">
        <f t="shared" si="65"/>
        <v>445</v>
      </c>
      <c r="B480" s="41">
        <f t="shared" si="66"/>
        <v>46</v>
      </c>
      <c r="C480" s="41">
        <v>1025</v>
      </c>
      <c r="D480" s="42" t="s">
        <v>2384</v>
      </c>
      <c r="E480" s="129" t="s">
        <v>1231</v>
      </c>
      <c r="F480" s="129" t="s">
        <v>121</v>
      </c>
      <c r="G480" s="41" t="s">
        <v>2385</v>
      </c>
      <c r="H480" s="43">
        <v>299.73700000000002</v>
      </c>
      <c r="I480" s="43">
        <v>145.53399999999999</v>
      </c>
      <c r="J480" s="43">
        <v>71.2</v>
      </c>
      <c r="K480" s="43">
        <v>20</v>
      </c>
      <c r="L480" s="43">
        <v>0</v>
      </c>
      <c r="M480" s="43">
        <v>22</v>
      </c>
      <c r="N480" s="43">
        <v>13</v>
      </c>
      <c r="O480" s="43">
        <v>28.003</v>
      </c>
    </row>
    <row r="481" spans="1:15" s="61" customFormat="1" ht="78.75" customHeight="1" x14ac:dyDescent="0.25">
      <c r="A481" s="41">
        <f t="shared" si="65"/>
        <v>446</v>
      </c>
      <c r="B481" s="41">
        <f t="shared" si="66"/>
        <v>47</v>
      </c>
      <c r="C481" s="41">
        <v>1790</v>
      </c>
      <c r="D481" s="42" t="s">
        <v>1347</v>
      </c>
      <c r="E481" s="129" t="s">
        <v>1231</v>
      </c>
      <c r="F481" s="129" t="s">
        <v>1348</v>
      </c>
      <c r="G481" s="130" t="s">
        <v>1349</v>
      </c>
      <c r="H481" s="43">
        <v>299.65600000000001</v>
      </c>
      <c r="I481" s="43">
        <v>149.828</v>
      </c>
      <c r="J481" s="43">
        <v>89.715999999999994</v>
      </c>
      <c r="K481" s="43">
        <v>0</v>
      </c>
      <c r="L481" s="43">
        <v>0</v>
      </c>
      <c r="M481" s="43">
        <v>5.0999999999999996</v>
      </c>
      <c r="N481" s="43">
        <v>25</v>
      </c>
      <c r="O481" s="43">
        <v>30.012</v>
      </c>
    </row>
    <row r="482" spans="1:15" s="61" customFormat="1" ht="62.25" customHeight="1" x14ac:dyDescent="0.25">
      <c r="A482" s="41">
        <f t="shared" si="65"/>
        <v>447</v>
      </c>
      <c r="B482" s="41">
        <f t="shared" si="66"/>
        <v>48</v>
      </c>
      <c r="C482" s="41">
        <v>2472</v>
      </c>
      <c r="D482" s="42" t="s">
        <v>1350</v>
      </c>
      <c r="E482" s="129" t="s">
        <v>1231</v>
      </c>
      <c r="F482" s="129" t="s">
        <v>1351</v>
      </c>
      <c r="G482" s="130" t="s">
        <v>122</v>
      </c>
      <c r="H482" s="43">
        <v>299.79300000000001</v>
      </c>
      <c r="I482" s="43">
        <v>135</v>
      </c>
      <c r="J482" s="43">
        <v>38</v>
      </c>
      <c r="K482" s="43">
        <v>74.900000000000006</v>
      </c>
      <c r="L482" s="43">
        <v>0</v>
      </c>
      <c r="M482" s="43">
        <v>15</v>
      </c>
      <c r="N482" s="43">
        <v>20</v>
      </c>
      <c r="O482" s="43">
        <v>16.893000000000001</v>
      </c>
    </row>
    <row r="483" spans="1:15" s="61" customFormat="1" ht="56.25" x14ac:dyDescent="0.25">
      <c r="A483" s="41">
        <f t="shared" si="65"/>
        <v>448</v>
      </c>
      <c r="B483" s="41">
        <f t="shared" si="66"/>
        <v>49</v>
      </c>
      <c r="C483" s="41">
        <v>2474</v>
      </c>
      <c r="D483" s="42" t="s">
        <v>1352</v>
      </c>
      <c r="E483" s="129" t="s">
        <v>1231</v>
      </c>
      <c r="F483" s="129" t="s">
        <v>1346</v>
      </c>
      <c r="G483" s="130" t="s">
        <v>1353</v>
      </c>
      <c r="H483" s="43">
        <v>60</v>
      </c>
      <c r="I483" s="43">
        <v>30</v>
      </c>
      <c r="J483" s="43">
        <v>15</v>
      </c>
      <c r="K483" s="43">
        <v>2.4</v>
      </c>
      <c r="L483" s="43">
        <v>0</v>
      </c>
      <c r="M483" s="43">
        <v>12</v>
      </c>
      <c r="N483" s="43">
        <v>0</v>
      </c>
      <c r="O483" s="43">
        <v>0.6</v>
      </c>
    </row>
    <row r="484" spans="1:15" s="61" customFormat="1" ht="86.25" customHeight="1" x14ac:dyDescent="0.25">
      <c r="A484" s="41">
        <f t="shared" si="65"/>
        <v>449</v>
      </c>
      <c r="B484" s="41">
        <f t="shared" ref="B484:B502" si="67">B483+1</f>
        <v>50</v>
      </c>
      <c r="C484" s="41">
        <v>1300</v>
      </c>
      <c r="D484" s="42" t="s">
        <v>1354</v>
      </c>
      <c r="E484" s="129" t="s">
        <v>1231</v>
      </c>
      <c r="F484" s="129" t="s">
        <v>1355</v>
      </c>
      <c r="G484" s="130" t="s">
        <v>1356</v>
      </c>
      <c r="H484" s="43">
        <v>70</v>
      </c>
      <c r="I484" s="43">
        <v>35</v>
      </c>
      <c r="J484" s="43">
        <v>0</v>
      </c>
      <c r="K484" s="43">
        <v>20</v>
      </c>
      <c r="L484" s="43">
        <v>0</v>
      </c>
      <c r="M484" s="43">
        <v>0</v>
      </c>
      <c r="N484" s="43">
        <v>15</v>
      </c>
      <c r="O484" s="43">
        <v>0</v>
      </c>
    </row>
    <row r="485" spans="1:15" s="61" customFormat="1" ht="47.25" x14ac:dyDescent="0.25">
      <c r="A485" s="41">
        <f t="shared" si="65"/>
        <v>450</v>
      </c>
      <c r="B485" s="41">
        <f t="shared" si="67"/>
        <v>51</v>
      </c>
      <c r="C485" s="41">
        <v>1528</v>
      </c>
      <c r="D485" s="42" t="s">
        <v>1357</v>
      </c>
      <c r="E485" s="129" t="s">
        <v>1231</v>
      </c>
      <c r="F485" s="129" t="s">
        <v>1346</v>
      </c>
      <c r="G485" s="130" t="s">
        <v>1358</v>
      </c>
      <c r="H485" s="43">
        <v>276.625</v>
      </c>
      <c r="I485" s="43">
        <v>138.31200000000001</v>
      </c>
      <c r="J485" s="43">
        <v>0</v>
      </c>
      <c r="K485" s="43">
        <f>49.156+31.063</f>
        <v>80.218999999999994</v>
      </c>
      <c r="L485" s="43">
        <v>0</v>
      </c>
      <c r="M485" s="43">
        <v>0</v>
      </c>
      <c r="N485" s="43">
        <v>31</v>
      </c>
      <c r="O485" s="43">
        <v>27.094000000000001</v>
      </c>
    </row>
    <row r="486" spans="1:15" s="61" customFormat="1" ht="79.5" customHeight="1" x14ac:dyDescent="0.25">
      <c r="A486" s="41">
        <f t="shared" si="65"/>
        <v>451</v>
      </c>
      <c r="B486" s="41">
        <f t="shared" si="67"/>
        <v>52</v>
      </c>
      <c r="C486" s="41">
        <v>1918</v>
      </c>
      <c r="D486" s="42" t="s">
        <v>1359</v>
      </c>
      <c r="E486" s="129" t="s">
        <v>1231</v>
      </c>
      <c r="F486" s="129" t="s">
        <v>1346</v>
      </c>
      <c r="G486" s="130" t="s">
        <v>1360</v>
      </c>
      <c r="H486" s="43">
        <v>299.827</v>
      </c>
      <c r="I486" s="43">
        <v>149.91300000000001</v>
      </c>
      <c r="J486" s="43">
        <v>59.921999999999997</v>
      </c>
      <c r="K486" s="43">
        <v>30</v>
      </c>
      <c r="L486" s="43">
        <v>0</v>
      </c>
      <c r="M486" s="43">
        <v>30</v>
      </c>
      <c r="N486" s="43">
        <v>0</v>
      </c>
      <c r="O486" s="43">
        <v>29.992000000000001</v>
      </c>
    </row>
    <row r="487" spans="1:15" s="61" customFormat="1" ht="63" customHeight="1" x14ac:dyDescent="0.25">
      <c r="A487" s="41">
        <f t="shared" si="65"/>
        <v>452</v>
      </c>
      <c r="B487" s="41">
        <f t="shared" si="67"/>
        <v>53</v>
      </c>
      <c r="C487" s="41">
        <v>2326</v>
      </c>
      <c r="D487" s="42" t="s">
        <v>1361</v>
      </c>
      <c r="E487" s="129" t="s">
        <v>1231</v>
      </c>
      <c r="F487" s="129" t="s">
        <v>1362</v>
      </c>
      <c r="G487" s="130" t="s">
        <v>944</v>
      </c>
      <c r="H487" s="43">
        <v>292.88499999999999</v>
      </c>
      <c r="I487" s="43">
        <v>146.44200000000001</v>
      </c>
      <c r="J487" s="43">
        <v>65.572999999999993</v>
      </c>
      <c r="K487" s="43">
        <v>22.161000000000001</v>
      </c>
      <c r="L487" s="43">
        <v>0</v>
      </c>
      <c r="M487" s="43">
        <v>8</v>
      </c>
      <c r="N487" s="43">
        <v>25.5</v>
      </c>
      <c r="O487" s="43">
        <v>25.209</v>
      </c>
    </row>
    <row r="488" spans="1:15" s="64" customFormat="1" ht="63" customHeight="1" x14ac:dyDescent="0.25">
      <c r="A488" s="41">
        <f t="shared" si="65"/>
        <v>453</v>
      </c>
      <c r="B488" s="41">
        <f t="shared" si="67"/>
        <v>54</v>
      </c>
      <c r="C488" s="62">
        <v>212</v>
      </c>
      <c r="D488" s="131" t="s">
        <v>1662</v>
      </c>
      <c r="E488" s="129" t="s">
        <v>1549</v>
      </c>
      <c r="F488" s="129" t="s">
        <v>1663</v>
      </c>
      <c r="G488" s="41" t="s">
        <v>110</v>
      </c>
      <c r="H488" s="63">
        <v>141.4</v>
      </c>
      <c r="I488" s="63">
        <v>55.853000000000002</v>
      </c>
      <c r="J488" s="63">
        <v>35.35</v>
      </c>
      <c r="K488" s="63">
        <v>21.21</v>
      </c>
      <c r="L488" s="63">
        <v>0</v>
      </c>
      <c r="M488" s="63">
        <v>15</v>
      </c>
      <c r="N488" s="63">
        <v>13.987</v>
      </c>
      <c r="O488" s="63">
        <v>0</v>
      </c>
    </row>
    <row r="489" spans="1:15" s="64" customFormat="1" ht="63" customHeight="1" x14ac:dyDescent="0.25">
      <c r="A489" s="41">
        <f t="shared" si="65"/>
        <v>454</v>
      </c>
      <c r="B489" s="41">
        <f t="shared" si="67"/>
        <v>55</v>
      </c>
      <c r="C489" s="62">
        <v>431</v>
      </c>
      <c r="D489" s="131" t="s">
        <v>1664</v>
      </c>
      <c r="E489" s="129" t="s">
        <v>1549</v>
      </c>
      <c r="F489" s="129" t="s">
        <v>1665</v>
      </c>
      <c r="G489" s="41" t="s">
        <v>1666</v>
      </c>
      <c r="H489" s="63">
        <v>310.58499999999998</v>
      </c>
      <c r="I489" s="63">
        <v>145</v>
      </c>
      <c r="J489" s="63">
        <v>0</v>
      </c>
      <c r="K489" s="63">
        <v>102</v>
      </c>
      <c r="L489" s="63">
        <v>0</v>
      </c>
      <c r="M489" s="63">
        <v>60</v>
      </c>
      <c r="N489" s="63">
        <v>3.585</v>
      </c>
      <c r="O489" s="63">
        <v>0</v>
      </c>
    </row>
    <row r="490" spans="1:15" s="64" customFormat="1" ht="63" customHeight="1" x14ac:dyDescent="0.25">
      <c r="A490" s="41">
        <f t="shared" si="65"/>
        <v>455</v>
      </c>
      <c r="B490" s="41">
        <f t="shared" si="67"/>
        <v>56</v>
      </c>
      <c r="C490" s="62">
        <v>482</v>
      </c>
      <c r="D490" s="131" t="s">
        <v>1667</v>
      </c>
      <c r="E490" s="129" t="s">
        <v>1549</v>
      </c>
      <c r="F490" s="129" t="s">
        <v>1668</v>
      </c>
      <c r="G490" s="41" t="s">
        <v>1666</v>
      </c>
      <c r="H490" s="63">
        <v>50</v>
      </c>
      <c r="I490" s="63">
        <v>20</v>
      </c>
      <c r="J490" s="63">
        <v>0</v>
      </c>
      <c r="K490" s="63">
        <v>18</v>
      </c>
      <c r="L490" s="63">
        <v>0</v>
      </c>
      <c r="M490" s="63">
        <v>12</v>
      </c>
      <c r="N490" s="63">
        <v>0</v>
      </c>
      <c r="O490" s="63">
        <v>0</v>
      </c>
    </row>
    <row r="491" spans="1:15" s="64" customFormat="1" ht="63" customHeight="1" x14ac:dyDescent="0.25">
      <c r="A491" s="41">
        <f t="shared" si="65"/>
        <v>456</v>
      </c>
      <c r="B491" s="41">
        <f t="shared" si="67"/>
        <v>57</v>
      </c>
      <c r="C491" s="62">
        <v>522</v>
      </c>
      <c r="D491" s="131" t="s">
        <v>1669</v>
      </c>
      <c r="E491" s="129" t="s">
        <v>1549</v>
      </c>
      <c r="F491" s="129" t="s">
        <v>1670</v>
      </c>
      <c r="G491" s="41" t="s">
        <v>932</v>
      </c>
      <c r="H491" s="63">
        <v>299.96499999999997</v>
      </c>
      <c r="I491" s="63">
        <v>134</v>
      </c>
      <c r="J491" s="63">
        <v>50</v>
      </c>
      <c r="K491" s="63">
        <v>53.755000000000003</v>
      </c>
      <c r="L491" s="63">
        <v>0</v>
      </c>
      <c r="M491" s="63">
        <v>30</v>
      </c>
      <c r="N491" s="63">
        <v>20</v>
      </c>
      <c r="O491" s="63">
        <v>12.21</v>
      </c>
    </row>
    <row r="492" spans="1:15" s="64" customFormat="1" ht="63" customHeight="1" x14ac:dyDescent="0.25">
      <c r="A492" s="41">
        <f t="shared" si="65"/>
        <v>457</v>
      </c>
      <c r="B492" s="41">
        <f t="shared" si="67"/>
        <v>58</v>
      </c>
      <c r="C492" s="62">
        <v>1085</v>
      </c>
      <c r="D492" s="131" t="s">
        <v>1671</v>
      </c>
      <c r="E492" s="129" t="s">
        <v>1549</v>
      </c>
      <c r="F492" s="129" t="s">
        <v>1672</v>
      </c>
      <c r="G492" s="41" t="s">
        <v>1116</v>
      </c>
      <c r="H492" s="63">
        <v>296.89800000000002</v>
      </c>
      <c r="I492" s="63">
        <v>148</v>
      </c>
      <c r="J492" s="63">
        <v>20</v>
      </c>
      <c r="K492" s="63">
        <v>66.545000000000002</v>
      </c>
      <c r="L492" s="63">
        <v>0</v>
      </c>
      <c r="M492" s="63">
        <v>25</v>
      </c>
      <c r="N492" s="63">
        <v>8.4169999999999998</v>
      </c>
      <c r="O492" s="63">
        <v>28.936</v>
      </c>
    </row>
    <row r="493" spans="1:15" s="64" customFormat="1" ht="63" customHeight="1" x14ac:dyDescent="0.25">
      <c r="A493" s="41">
        <f t="shared" si="65"/>
        <v>458</v>
      </c>
      <c r="B493" s="41">
        <f t="shared" si="67"/>
        <v>59</v>
      </c>
      <c r="C493" s="62">
        <v>1854</v>
      </c>
      <c r="D493" s="131" t="s">
        <v>1673</v>
      </c>
      <c r="E493" s="129" t="s">
        <v>1549</v>
      </c>
      <c r="F493" s="129" t="s">
        <v>1672</v>
      </c>
      <c r="G493" s="41" t="s">
        <v>942</v>
      </c>
      <c r="H493" s="63">
        <v>124.476</v>
      </c>
      <c r="I493" s="63">
        <v>62</v>
      </c>
      <c r="J493" s="63">
        <v>0</v>
      </c>
      <c r="K493" s="63">
        <v>36.335999999999999</v>
      </c>
      <c r="L493" s="63">
        <v>0</v>
      </c>
      <c r="M493" s="63">
        <v>10</v>
      </c>
      <c r="N493" s="63">
        <v>16.14</v>
      </c>
      <c r="O493" s="63">
        <v>0</v>
      </c>
    </row>
    <row r="494" spans="1:15" s="64" customFormat="1" ht="37.5" x14ac:dyDescent="0.25">
      <c r="A494" s="41">
        <f t="shared" si="65"/>
        <v>459</v>
      </c>
      <c r="B494" s="41">
        <f t="shared" si="67"/>
        <v>60</v>
      </c>
      <c r="C494" s="62">
        <v>1943</v>
      </c>
      <c r="D494" s="131" t="s">
        <v>1674</v>
      </c>
      <c r="E494" s="129" t="s">
        <v>1549</v>
      </c>
      <c r="F494" s="129" t="s">
        <v>1675</v>
      </c>
      <c r="G494" s="41" t="s">
        <v>114</v>
      </c>
      <c r="H494" s="63">
        <v>70</v>
      </c>
      <c r="I494" s="63">
        <v>35</v>
      </c>
      <c r="J494" s="63">
        <v>13</v>
      </c>
      <c r="K494" s="63">
        <v>5</v>
      </c>
      <c r="L494" s="63">
        <v>0</v>
      </c>
      <c r="M494" s="63">
        <v>4</v>
      </c>
      <c r="N494" s="63">
        <v>7</v>
      </c>
      <c r="O494" s="63">
        <v>6</v>
      </c>
    </row>
    <row r="495" spans="1:15" s="64" customFormat="1" ht="37.5" x14ac:dyDescent="0.25">
      <c r="A495" s="41">
        <f t="shared" si="65"/>
        <v>460</v>
      </c>
      <c r="B495" s="41">
        <f t="shared" si="67"/>
        <v>61</v>
      </c>
      <c r="C495" s="62">
        <v>2058</v>
      </c>
      <c r="D495" s="131" t="s">
        <v>1676</v>
      </c>
      <c r="E495" s="129" t="s">
        <v>1549</v>
      </c>
      <c r="F495" s="129" t="s">
        <v>1677</v>
      </c>
      <c r="G495" s="41" t="s">
        <v>81</v>
      </c>
      <c r="H495" s="63">
        <v>299.755</v>
      </c>
      <c r="I495" s="63">
        <v>143</v>
      </c>
      <c r="J495" s="63">
        <v>20</v>
      </c>
      <c r="K495" s="63">
        <f>59.85+16</f>
        <v>75.849999999999994</v>
      </c>
      <c r="L495" s="63">
        <v>0</v>
      </c>
      <c r="M495" s="63">
        <v>15</v>
      </c>
      <c r="N495" s="63">
        <v>30.695</v>
      </c>
      <c r="O495" s="63">
        <v>15.21</v>
      </c>
    </row>
    <row r="496" spans="1:15" s="64" customFormat="1" ht="63" customHeight="1" x14ac:dyDescent="0.25">
      <c r="A496" s="41">
        <f t="shared" si="65"/>
        <v>461</v>
      </c>
      <c r="B496" s="41">
        <f t="shared" si="67"/>
        <v>62</v>
      </c>
      <c r="C496" s="62">
        <v>2075</v>
      </c>
      <c r="D496" s="131" t="s">
        <v>1678</v>
      </c>
      <c r="E496" s="129" t="s">
        <v>1549</v>
      </c>
      <c r="F496" s="129" t="s">
        <v>1679</v>
      </c>
      <c r="G496" s="41" t="s">
        <v>120</v>
      </c>
      <c r="H496" s="63">
        <v>299.72699999999998</v>
      </c>
      <c r="I496" s="63">
        <v>149</v>
      </c>
      <c r="J496" s="63">
        <v>90.456000000000003</v>
      </c>
      <c r="K496" s="63">
        <v>0</v>
      </c>
      <c r="L496" s="63">
        <v>0</v>
      </c>
      <c r="M496" s="63">
        <v>20</v>
      </c>
      <c r="N496" s="63">
        <v>11</v>
      </c>
      <c r="O496" s="63">
        <v>29.271000000000001</v>
      </c>
    </row>
    <row r="497" spans="1:15" s="64" customFormat="1" ht="63" customHeight="1" x14ac:dyDescent="0.25">
      <c r="A497" s="41">
        <f t="shared" si="65"/>
        <v>462</v>
      </c>
      <c r="B497" s="41">
        <f t="shared" si="67"/>
        <v>63</v>
      </c>
      <c r="C497" s="62">
        <v>2077</v>
      </c>
      <c r="D497" s="131" t="s">
        <v>2370</v>
      </c>
      <c r="E497" s="129" t="s">
        <v>1549</v>
      </c>
      <c r="F497" s="129" t="s">
        <v>1680</v>
      </c>
      <c r="G497" s="41" t="s">
        <v>1681</v>
      </c>
      <c r="H497" s="63">
        <v>75.683000000000007</v>
      </c>
      <c r="I497" s="63">
        <v>30.8</v>
      </c>
      <c r="J497" s="63">
        <v>13.083</v>
      </c>
      <c r="K497" s="63">
        <v>11</v>
      </c>
      <c r="L497" s="63">
        <v>0</v>
      </c>
      <c r="M497" s="63">
        <v>0</v>
      </c>
      <c r="N497" s="63">
        <v>15.6</v>
      </c>
      <c r="O497" s="63">
        <v>5.2</v>
      </c>
    </row>
    <row r="498" spans="1:15" s="64" customFormat="1" ht="63" customHeight="1" x14ac:dyDescent="0.25">
      <c r="A498" s="41">
        <f t="shared" si="65"/>
        <v>463</v>
      </c>
      <c r="B498" s="41">
        <f t="shared" si="67"/>
        <v>64</v>
      </c>
      <c r="C498" s="62">
        <v>2126</v>
      </c>
      <c r="D498" s="131" t="s">
        <v>1682</v>
      </c>
      <c r="E498" s="129" t="s">
        <v>1549</v>
      </c>
      <c r="F498" s="129" t="s">
        <v>1683</v>
      </c>
      <c r="G498" s="41" t="s">
        <v>120</v>
      </c>
      <c r="H498" s="63">
        <v>90.04</v>
      </c>
      <c r="I498" s="63">
        <v>45</v>
      </c>
      <c r="J498" s="63">
        <v>25</v>
      </c>
      <c r="K498" s="63">
        <v>0</v>
      </c>
      <c r="L498" s="63">
        <v>0</v>
      </c>
      <c r="M498" s="63">
        <v>15</v>
      </c>
      <c r="N498" s="63">
        <v>5.04</v>
      </c>
      <c r="O498" s="63">
        <v>0</v>
      </c>
    </row>
    <row r="499" spans="1:15" s="64" customFormat="1" ht="63" customHeight="1" x14ac:dyDescent="0.25">
      <c r="A499" s="41">
        <f t="shared" si="65"/>
        <v>464</v>
      </c>
      <c r="B499" s="41">
        <f t="shared" si="67"/>
        <v>65</v>
      </c>
      <c r="C499" s="62">
        <v>2169</v>
      </c>
      <c r="D499" s="131" t="s">
        <v>1684</v>
      </c>
      <c r="E499" s="129" t="s">
        <v>1549</v>
      </c>
      <c r="F499" s="129" t="s">
        <v>1685</v>
      </c>
      <c r="G499" s="41" t="s">
        <v>1686</v>
      </c>
      <c r="H499" s="63">
        <v>279.95999999999998</v>
      </c>
      <c r="I499" s="63">
        <v>139.97999999999999</v>
      </c>
      <c r="J499" s="63">
        <v>0</v>
      </c>
      <c r="K499" s="63">
        <f>67.038+10</f>
        <v>77.037999999999997</v>
      </c>
      <c r="L499" s="63">
        <v>0</v>
      </c>
      <c r="M499" s="63">
        <v>0</v>
      </c>
      <c r="N499" s="63">
        <v>42</v>
      </c>
      <c r="O499" s="63">
        <v>20.942</v>
      </c>
    </row>
    <row r="500" spans="1:15" s="64" customFormat="1" ht="48" customHeight="1" x14ac:dyDescent="0.25">
      <c r="A500" s="41">
        <f t="shared" si="65"/>
        <v>465</v>
      </c>
      <c r="B500" s="41">
        <f t="shared" si="67"/>
        <v>66</v>
      </c>
      <c r="C500" s="62">
        <v>2196</v>
      </c>
      <c r="D500" s="131" t="s">
        <v>1687</v>
      </c>
      <c r="E500" s="129" t="s">
        <v>1549</v>
      </c>
      <c r="F500" s="129" t="s">
        <v>1688</v>
      </c>
      <c r="G500" s="41" t="s">
        <v>119</v>
      </c>
      <c r="H500" s="63">
        <v>152.148</v>
      </c>
      <c r="I500" s="63">
        <v>65</v>
      </c>
      <c r="J500" s="63">
        <v>15</v>
      </c>
      <c r="K500" s="63">
        <v>40.197000000000003</v>
      </c>
      <c r="L500" s="63">
        <v>0</v>
      </c>
      <c r="M500" s="63">
        <v>0</v>
      </c>
      <c r="N500" s="63">
        <v>31.951000000000001</v>
      </c>
      <c r="O500" s="63">
        <v>0</v>
      </c>
    </row>
    <row r="501" spans="1:15" s="64" customFormat="1" ht="63" customHeight="1" x14ac:dyDescent="0.25">
      <c r="A501" s="41">
        <f t="shared" si="65"/>
        <v>466</v>
      </c>
      <c r="B501" s="41">
        <f t="shared" si="67"/>
        <v>67</v>
      </c>
      <c r="C501" s="62">
        <v>2356</v>
      </c>
      <c r="D501" s="131" t="s">
        <v>1689</v>
      </c>
      <c r="E501" s="129" t="s">
        <v>1549</v>
      </c>
      <c r="F501" s="129" t="s">
        <v>1690</v>
      </c>
      <c r="G501" s="41" t="s">
        <v>110</v>
      </c>
      <c r="H501" s="63">
        <v>299.96300000000002</v>
      </c>
      <c r="I501" s="63">
        <v>140</v>
      </c>
      <c r="J501" s="63">
        <v>0</v>
      </c>
      <c r="K501" s="63">
        <v>99.786000000000001</v>
      </c>
      <c r="L501" s="63">
        <v>0</v>
      </c>
      <c r="M501" s="63">
        <v>30.1</v>
      </c>
      <c r="N501" s="63">
        <v>0</v>
      </c>
      <c r="O501" s="63">
        <v>30.077000000000002</v>
      </c>
    </row>
    <row r="502" spans="1:15" s="64" customFormat="1" ht="48.75" customHeight="1" x14ac:dyDescent="0.25">
      <c r="A502" s="41">
        <f t="shared" si="65"/>
        <v>467</v>
      </c>
      <c r="B502" s="41">
        <f t="shared" si="67"/>
        <v>68</v>
      </c>
      <c r="C502" s="62">
        <v>2389</v>
      </c>
      <c r="D502" s="131" t="s">
        <v>1691</v>
      </c>
      <c r="E502" s="129" t="s">
        <v>1549</v>
      </c>
      <c r="F502" s="129" t="s">
        <v>1692</v>
      </c>
      <c r="G502" s="41" t="s">
        <v>944</v>
      </c>
      <c r="H502" s="63">
        <v>86.637</v>
      </c>
      <c r="I502" s="63">
        <v>43.317999999999998</v>
      </c>
      <c r="J502" s="63">
        <v>0</v>
      </c>
      <c r="K502" s="63">
        <v>25.318999999999999</v>
      </c>
      <c r="L502" s="63">
        <v>0</v>
      </c>
      <c r="M502" s="63">
        <v>6</v>
      </c>
      <c r="N502" s="63">
        <v>12</v>
      </c>
      <c r="O502" s="63">
        <v>0</v>
      </c>
    </row>
    <row r="503" spans="1:15" s="64" customFormat="1" ht="43.5" customHeight="1" x14ac:dyDescent="0.25">
      <c r="A503" s="41">
        <f t="shared" ref="A503:A507" si="68">A502+1</f>
        <v>468</v>
      </c>
      <c r="B503" s="41">
        <f t="shared" ref="B503:B507" si="69">B502+1</f>
        <v>69</v>
      </c>
      <c r="C503" s="62">
        <v>2523</v>
      </c>
      <c r="D503" s="131" t="s">
        <v>1693</v>
      </c>
      <c r="E503" s="129" t="s">
        <v>1549</v>
      </c>
      <c r="F503" s="129" t="s">
        <v>1692</v>
      </c>
      <c r="G503" s="41" t="s">
        <v>944</v>
      </c>
      <c r="H503" s="63">
        <v>143.4</v>
      </c>
      <c r="I503" s="63">
        <v>71.7</v>
      </c>
      <c r="J503" s="63">
        <v>0</v>
      </c>
      <c r="K503" s="63">
        <v>42.7</v>
      </c>
      <c r="L503" s="63">
        <v>0</v>
      </c>
      <c r="M503" s="63">
        <v>0</v>
      </c>
      <c r="N503" s="63">
        <v>29</v>
      </c>
      <c r="O503" s="63">
        <v>0</v>
      </c>
    </row>
    <row r="504" spans="1:15" s="64" customFormat="1" ht="48.75" customHeight="1" x14ac:dyDescent="0.25">
      <c r="A504" s="41">
        <f t="shared" si="68"/>
        <v>469</v>
      </c>
      <c r="B504" s="41">
        <f t="shared" si="69"/>
        <v>70</v>
      </c>
      <c r="C504" s="62">
        <v>2714</v>
      </c>
      <c r="D504" s="131" t="s">
        <v>1694</v>
      </c>
      <c r="E504" s="129" t="s">
        <v>1549</v>
      </c>
      <c r="F504" s="129" t="s">
        <v>1695</v>
      </c>
      <c r="G504" s="41" t="s">
        <v>1696</v>
      </c>
      <c r="H504" s="63">
        <v>89.265000000000001</v>
      </c>
      <c r="I504" s="63">
        <v>44.482999999999997</v>
      </c>
      <c r="J504" s="63">
        <v>0</v>
      </c>
      <c r="K504" s="63">
        <v>9</v>
      </c>
      <c r="L504" s="63">
        <v>0</v>
      </c>
      <c r="M504" s="63">
        <v>13</v>
      </c>
      <c r="N504" s="63">
        <v>10.1</v>
      </c>
      <c r="O504" s="63">
        <v>12.682</v>
      </c>
    </row>
    <row r="505" spans="1:15" s="61" customFormat="1" ht="58.5" customHeight="1" x14ac:dyDescent="0.25">
      <c r="A505" s="41">
        <f t="shared" si="68"/>
        <v>470</v>
      </c>
      <c r="B505" s="41">
        <f t="shared" si="69"/>
        <v>71</v>
      </c>
      <c r="C505" s="41">
        <v>1902</v>
      </c>
      <c r="D505" s="42" t="s">
        <v>2159</v>
      </c>
      <c r="E505" s="129" t="s">
        <v>2030</v>
      </c>
      <c r="F505" s="129" t="s">
        <v>2153</v>
      </c>
      <c r="G505" s="41" t="s">
        <v>2154</v>
      </c>
      <c r="H505" s="43">
        <v>299.65699999999998</v>
      </c>
      <c r="I505" s="43">
        <v>130</v>
      </c>
      <c r="J505" s="43">
        <v>65.057000000000002</v>
      </c>
      <c r="K505" s="43">
        <v>50</v>
      </c>
      <c r="L505" s="43">
        <v>0</v>
      </c>
      <c r="M505" s="43">
        <v>0</v>
      </c>
      <c r="N505" s="43">
        <v>54.6</v>
      </c>
      <c r="O505" s="43">
        <v>0</v>
      </c>
    </row>
    <row r="506" spans="1:15" s="61" customFormat="1" ht="56.25" x14ac:dyDescent="0.25">
      <c r="A506" s="41">
        <f t="shared" si="68"/>
        <v>471</v>
      </c>
      <c r="B506" s="41">
        <f t="shared" si="69"/>
        <v>72</v>
      </c>
      <c r="C506" s="41">
        <v>2273</v>
      </c>
      <c r="D506" s="42" t="s">
        <v>2155</v>
      </c>
      <c r="E506" s="129" t="s">
        <v>2030</v>
      </c>
      <c r="F506" s="129" t="s">
        <v>1692</v>
      </c>
      <c r="G506" s="41" t="s">
        <v>944</v>
      </c>
      <c r="H506" s="43">
        <v>485.94499999999999</v>
      </c>
      <c r="I506" s="43">
        <v>200</v>
      </c>
      <c r="J506" s="43">
        <v>0</v>
      </c>
      <c r="K506" s="43">
        <v>187.80500000000001</v>
      </c>
      <c r="L506" s="43">
        <v>0</v>
      </c>
      <c r="M506" s="43">
        <v>0</v>
      </c>
      <c r="N506" s="43">
        <v>98.14</v>
      </c>
      <c r="O506" s="43">
        <v>0</v>
      </c>
    </row>
    <row r="507" spans="1:15" s="61" customFormat="1" ht="61.5" customHeight="1" x14ac:dyDescent="0.25">
      <c r="A507" s="41">
        <f t="shared" si="68"/>
        <v>472</v>
      </c>
      <c r="B507" s="41">
        <f t="shared" si="69"/>
        <v>73</v>
      </c>
      <c r="C507" s="41">
        <v>2314</v>
      </c>
      <c r="D507" s="42" t="s">
        <v>2156</v>
      </c>
      <c r="E507" s="129" t="s">
        <v>2030</v>
      </c>
      <c r="F507" s="129" t="s">
        <v>2157</v>
      </c>
      <c r="G507" s="41" t="s">
        <v>2158</v>
      </c>
      <c r="H507" s="43">
        <v>483.22300000000001</v>
      </c>
      <c r="I507" s="43">
        <v>190</v>
      </c>
      <c r="J507" s="43">
        <v>63.953000000000003</v>
      </c>
      <c r="K507" s="43">
        <v>100</v>
      </c>
      <c r="L507" s="43">
        <v>0</v>
      </c>
      <c r="M507" s="43">
        <v>90</v>
      </c>
      <c r="N507" s="43">
        <v>39.270000000000003</v>
      </c>
      <c r="O507" s="43">
        <v>0</v>
      </c>
    </row>
    <row r="508" spans="1:15" s="17" customFormat="1" ht="20.25" x14ac:dyDescent="0.25">
      <c r="A508" s="14"/>
      <c r="B508" s="25">
        <v>4</v>
      </c>
      <c r="C508" s="15"/>
      <c r="D508" s="18" t="s">
        <v>125</v>
      </c>
      <c r="E508" s="69"/>
      <c r="F508" s="69"/>
      <c r="G508" s="16"/>
      <c r="H508" s="26">
        <f t="shared" ref="H508:O508" si="70">SUM(H509:H512)</f>
        <v>505.99400000000003</v>
      </c>
      <c r="I508" s="26">
        <f t="shared" si="70"/>
        <v>252.197</v>
      </c>
      <c r="J508" s="26">
        <f t="shared" si="70"/>
        <v>0</v>
      </c>
      <c r="K508" s="26">
        <f t="shared" si="70"/>
        <v>0</v>
      </c>
      <c r="L508" s="26">
        <f t="shared" si="70"/>
        <v>125.72800000000001</v>
      </c>
      <c r="M508" s="26">
        <f t="shared" si="70"/>
        <v>26.5</v>
      </c>
      <c r="N508" s="26">
        <f t="shared" si="70"/>
        <v>71.7</v>
      </c>
      <c r="O508" s="26">
        <f t="shared" si="70"/>
        <v>29.869</v>
      </c>
    </row>
    <row r="509" spans="1:15" s="61" customFormat="1" ht="75" customHeight="1" x14ac:dyDescent="0.25">
      <c r="A509" s="41">
        <f>A507+1</f>
        <v>473</v>
      </c>
      <c r="B509" s="41">
        <v>1</v>
      </c>
      <c r="C509" s="41">
        <v>1699</v>
      </c>
      <c r="D509" s="42" t="s">
        <v>510</v>
      </c>
      <c r="E509" s="129" t="s">
        <v>43</v>
      </c>
      <c r="F509" s="129" t="s">
        <v>126</v>
      </c>
      <c r="G509" s="41" t="s">
        <v>511</v>
      </c>
      <c r="H509" s="43">
        <v>59.975999999999999</v>
      </c>
      <c r="I509" s="43">
        <v>29.988</v>
      </c>
      <c r="J509" s="43">
        <v>0</v>
      </c>
      <c r="K509" s="43">
        <v>0</v>
      </c>
      <c r="L509" s="43">
        <v>18.588000000000001</v>
      </c>
      <c r="M509" s="43">
        <v>5.5</v>
      </c>
      <c r="N509" s="43">
        <v>5.9</v>
      </c>
      <c r="O509" s="43">
        <v>0</v>
      </c>
    </row>
    <row r="510" spans="1:15" s="61" customFormat="1" ht="79.5" customHeight="1" x14ac:dyDescent="0.25">
      <c r="A510" s="41">
        <f t="shared" ref="A510:B512" si="71">A509+1</f>
        <v>474</v>
      </c>
      <c r="B510" s="41">
        <f t="shared" si="71"/>
        <v>2</v>
      </c>
      <c r="C510" s="41">
        <v>154</v>
      </c>
      <c r="D510" s="42" t="s">
        <v>953</v>
      </c>
      <c r="E510" s="129" t="s">
        <v>836</v>
      </c>
      <c r="F510" s="129" t="s">
        <v>126</v>
      </c>
      <c r="G510" s="41" t="s">
        <v>954</v>
      </c>
      <c r="H510" s="43">
        <v>298.67200000000003</v>
      </c>
      <c r="I510" s="43">
        <v>149.33600000000001</v>
      </c>
      <c r="J510" s="43">
        <v>0</v>
      </c>
      <c r="K510" s="43">
        <v>0</v>
      </c>
      <c r="L510" s="43">
        <v>81.466999999999999</v>
      </c>
      <c r="M510" s="43">
        <v>8</v>
      </c>
      <c r="N510" s="43">
        <v>30</v>
      </c>
      <c r="O510" s="43">
        <v>29.869</v>
      </c>
    </row>
    <row r="511" spans="1:15" s="61" customFormat="1" ht="85.5" customHeight="1" x14ac:dyDescent="0.25">
      <c r="A511" s="41">
        <f t="shared" si="71"/>
        <v>475</v>
      </c>
      <c r="B511" s="41">
        <f t="shared" si="71"/>
        <v>3</v>
      </c>
      <c r="C511" s="41">
        <v>1779</v>
      </c>
      <c r="D511" s="42" t="s">
        <v>2160</v>
      </c>
      <c r="E511" s="129" t="s">
        <v>2038</v>
      </c>
      <c r="F511" s="129" t="s">
        <v>2161</v>
      </c>
      <c r="G511" s="41" t="s">
        <v>2162</v>
      </c>
      <c r="H511" s="43">
        <v>61.6</v>
      </c>
      <c r="I511" s="43">
        <v>30</v>
      </c>
      <c r="J511" s="43">
        <v>0</v>
      </c>
      <c r="K511" s="43">
        <v>0</v>
      </c>
      <c r="L511" s="43">
        <v>0</v>
      </c>
      <c r="M511" s="43">
        <v>6</v>
      </c>
      <c r="N511" s="43">
        <v>25.6</v>
      </c>
      <c r="O511" s="43">
        <v>0</v>
      </c>
    </row>
    <row r="512" spans="1:15" s="61" customFormat="1" ht="63.75" customHeight="1" x14ac:dyDescent="0.25">
      <c r="A512" s="41">
        <f t="shared" si="71"/>
        <v>476</v>
      </c>
      <c r="B512" s="41">
        <f t="shared" si="71"/>
        <v>4</v>
      </c>
      <c r="C512" s="41">
        <v>1222</v>
      </c>
      <c r="D512" s="42" t="s">
        <v>1697</v>
      </c>
      <c r="E512" s="129" t="s">
        <v>1549</v>
      </c>
      <c r="F512" s="129" t="s">
        <v>126</v>
      </c>
      <c r="G512" s="41" t="s">
        <v>1698</v>
      </c>
      <c r="H512" s="43">
        <v>85.745999999999995</v>
      </c>
      <c r="I512" s="43">
        <v>42.872999999999998</v>
      </c>
      <c r="J512" s="43">
        <v>0</v>
      </c>
      <c r="K512" s="43">
        <v>0</v>
      </c>
      <c r="L512" s="43">
        <v>25.672999999999998</v>
      </c>
      <c r="M512" s="43">
        <v>7</v>
      </c>
      <c r="N512" s="43">
        <v>10.199999999999999</v>
      </c>
      <c r="O512" s="43">
        <v>0</v>
      </c>
    </row>
    <row r="513" spans="1:15" s="11" customFormat="1" ht="20.25" x14ac:dyDescent="0.3">
      <c r="A513" s="10"/>
      <c r="B513" s="13">
        <v>58</v>
      </c>
      <c r="C513" s="5"/>
      <c r="D513" s="9" t="s">
        <v>20</v>
      </c>
      <c r="E513" s="67"/>
      <c r="F513" s="67"/>
      <c r="G513" s="5"/>
      <c r="H513" s="12">
        <f t="shared" ref="H513:O513" si="72">SUM(H514:H571)</f>
        <v>16934.282999999999</v>
      </c>
      <c r="I513" s="12">
        <f t="shared" si="72"/>
        <v>7665.0999999999995</v>
      </c>
      <c r="J513" s="12">
        <f t="shared" si="72"/>
        <v>1534.2619999999997</v>
      </c>
      <c r="K513" s="12">
        <f t="shared" si="72"/>
        <v>3934.1989999999996</v>
      </c>
      <c r="L513" s="12">
        <f t="shared" si="72"/>
        <v>0</v>
      </c>
      <c r="M513" s="12">
        <f t="shared" si="72"/>
        <v>2338.2290000000003</v>
      </c>
      <c r="N513" s="12">
        <f t="shared" si="72"/>
        <v>981.46600000000012</v>
      </c>
      <c r="O513" s="12">
        <f t="shared" si="72"/>
        <v>481.02700000000004</v>
      </c>
    </row>
    <row r="514" spans="1:15" s="61" customFormat="1" ht="42" customHeight="1" x14ac:dyDescent="0.25">
      <c r="A514" s="41">
        <f>A512+1</f>
        <v>477</v>
      </c>
      <c r="B514" s="41">
        <v>1</v>
      </c>
      <c r="C514" s="41">
        <v>308</v>
      </c>
      <c r="D514" s="42" t="s">
        <v>514</v>
      </c>
      <c r="E514" s="129" t="s">
        <v>43</v>
      </c>
      <c r="F514" s="129" t="s">
        <v>515</v>
      </c>
      <c r="G514" s="41" t="s">
        <v>127</v>
      </c>
      <c r="H514" s="43">
        <v>161.89099999999999</v>
      </c>
      <c r="I514" s="43">
        <v>66</v>
      </c>
      <c r="J514" s="43">
        <v>66.768000000000001</v>
      </c>
      <c r="K514" s="43">
        <v>0</v>
      </c>
      <c r="L514" s="43">
        <v>0</v>
      </c>
      <c r="M514" s="43">
        <v>20</v>
      </c>
      <c r="N514" s="43">
        <v>5.9</v>
      </c>
      <c r="O514" s="43">
        <v>3.2229999999999999</v>
      </c>
    </row>
    <row r="515" spans="1:15" s="61" customFormat="1" ht="41.25" customHeight="1" x14ac:dyDescent="0.25">
      <c r="A515" s="41">
        <f>A514+1</f>
        <v>478</v>
      </c>
      <c r="B515" s="41">
        <f>B514+1</f>
        <v>2</v>
      </c>
      <c r="C515" s="41">
        <v>386</v>
      </c>
      <c r="D515" s="42" t="s">
        <v>512</v>
      </c>
      <c r="E515" s="129" t="s">
        <v>43</v>
      </c>
      <c r="F515" s="129" t="s">
        <v>513</v>
      </c>
      <c r="G515" s="41" t="s">
        <v>128</v>
      </c>
      <c r="H515" s="43">
        <v>136.38499999999999</v>
      </c>
      <c r="I515" s="43">
        <v>54</v>
      </c>
      <c r="J515" s="43">
        <v>54.776000000000003</v>
      </c>
      <c r="K515" s="43">
        <v>0</v>
      </c>
      <c r="L515" s="43">
        <v>0</v>
      </c>
      <c r="M515" s="43">
        <v>15</v>
      </c>
      <c r="N515" s="43">
        <v>10</v>
      </c>
      <c r="O515" s="43">
        <v>2.609</v>
      </c>
    </row>
    <row r="516" spans="1:15" s="61" customFormat="1" ht="48.75" customHeight="1" x14ac:dyDescent="0.25">
      <c r="A516" s="41">
        <f t="shared" ref="A516:A571" si="73">A515+1</f>
        <v>479</v>
      </c>
      <c r="B516" s="41">
        <f t="shared" ref="B516:B571" si="74">B515+1</f>
        <v>3</v>
      </c>
      <c r="C516" s="41">
        <v>423</v>
      </c>
      <c r="D516" s="42" t="s">
        <v>958</v>
      </c>
      <c r="E516" s="129" t="s">
        <v>836</v>
      </c>
      <c r="F516" s="129" t="s">
        <v>959</v>
      </c>
      <c r="G516" s="41" t="s">
        <v>960</v>
      </c>
      <c r="H516" s="43">
        <v>58.027999999999999</v>
      </c>
      <c r="I516" s="43">
        <v>22</v>
      </c>
      <c r="J516" s="43">
        <v>22.844000000000001</v>
      </c>
      <c r="K516" s="43">
        <v>0</v>
      </c>
      <c r="L516" s="43">
        <v>0</v>
      </c>
      <c r="M516" s="43">
        <v>12</v>
      </c>
      <c r="N516" s="43">
        <v>0</v>
      </c>
      <c r="O516" s="43">
        <v>1.1839999999999999</v>
      </c>
    </row>
    <row r="517" spans="1:15" s="61" customFormat="1" ht="63.75" customHeight="1" x14ac:dyDescent="0.25">
      <c r="A517" s="41">
        <f t="shared" si="73"/>
        <v>480</v>
      </c>
      <c r="B517" s="41">
        <f t="shared" si="74"/>
        <v>4</v>
      </c>
      <c r="C517" s="41">
        <v>651</v>
      </c>
      <c r="D517" s="42" t="s">
        <v>955</v>
      </c>
      <c r="E517" s="129" t="s">
        <v>836</v>
      </c>
      <c r="F517" s="129" t="s">
        <v>956</v>
      </c>
      <c r="G517" s="41" t="s">
        <v>957</v>
      </c>
      <c r="H517" s="43">
        <v>135.86799999999999</v>
      </c>
      <c r="I517" s="43">
        <v>67.8</v>
      </c>
      <c r="J517" s="43">
        <v>0</v>
      </c>
      <c r="K517" s="43">
        <v>35.258000000000003</v>
      </c>
      <c r="L517" s="43">
        <v>0</v>
      </c>
      <c r="M517" s="43">
        <v>22</v>
      </c>
      <c r="N517" s="43">
        <v>0</v>
      </c>
      <c r="O517" s="43">
        <v>10.81</v>
      </c>
    </row>
    <row r="518" spans="1:15" s="61" customFormat="1" ht="59.25" customHeight="1" x14ac:dyDescent="0.25">
      <c r="A518" s="41">
        <f t="shared" si="73"/>
        <v>481</v>
      </c>
      <c r="B518" s="41">
        <f t="shared" si="74"/>
        <v>5</v>
      </c>
      <c r="C518" s="41">
        <v>40</v>
      </c>
      <c r="D518" s="42" t="s">
        <v>1126</v>
      </c>
      <c r="E518" s="129" t="s">
        <v>1065</v>
      </c>
      <c r="F518" s="129" t="s">
        <v>1127</v>
      </c>
      <c r="G518" s="41" t="s">
        <v>1128</v>
      </c>
      <c r="H518" s="43">
        <v>299.78399999999999</v>
      </c>
      <c r="I518" s="43">
        <v>149.30000000000001</v>
      </c>
      <c r="J518" s="43">
        <v>75.626999999999995</v>
      </c>
      <c r="K518" s="43">
        <v>0</v>
      </c>
      <c r="L518" s="43">
        <v>0</v>
      </c>
      <c r="M518" s="43">
        <v>60</v>
      </c>
      <c r="N518" s="43">
        <v>0</v>
      </c>
      <c r="O518" s="43">
        <v>14.856999999999999</v>
      </c>
    </row>
    <row r="519" spans="1:15" s="61" customFormat="1" ht="43.5" customHeight="1" x14ac:dyDescent="0.25">
      <c r="A519" s="41">
        <f t="shared" si="73"/>
        <v>482</v>
      </c>
      <c r="B519" s="41">
        <f t="shared" si="74"/>
        <v>6</v>
      </c>
      <c r="C519" s="41">
        <v>309</v>
      </c>
      <c r="D519" s="42" t="s">
        <v>1132</v>
      </c>
      <c r="E519" s="129" t="s">
        <v>1065</v>
      </c>
      <c r="F519" s="129" t="s">
        <v>1133</v>
      </c>
      <c r="G519" s="41" t="s">
        <v>1134</v>
      </c>
      <c r="H519" s="43">
        <v>237.46700000000001</v>
      </c>
      <c r="I519" s="43">
        <v>118.5</v>
      </c>
      <c r="J519" s="43">
        <v>66.828000000000003</v>
      </c>
      <c r="K519" s="43">
        <v>0</v>
      </c>
      <c r="L519" s="43">
        <v>0</v>
      </c>
      <c r="M519" s="43">
        <v>35</v>
      </c>
      <c r="N519" s="43">
        <v>0</v>
      </c>
      <c r="O519" s="43">
        <v>17.138999999999999</v>
      </c>
    </row>
    <row r="520" spans="1:15" s="61" customFormat="1" ht="44.25" customHeight="1" x14ac:dyDescent="0.25">
      <c r="A520" s="41">
        <f t="shared" si="73"/>
        <v>483</v>
      </c>
      <c r="B520" s="41">
        <f t="shared" si="74"/>
        <v>7</v>
      </c>
      <c r="C520" s="41">
        <v>706</v>
      </c>
      <c r="D520" s="42" t="s">
        <v>2329</v>
      </c>
      <c r="E520" s="129" t="s">
        <v>1065</v>
      </c>
      <c r="F520" s="129" t="s">
        <v>1124</v>
      </c>
      <c r="G520" s="41" t="s">
        <v>1125</v>
      </c>
      <c r="H520" s="43">
        <v>494.59100000000001</v>
      </c>
      <c r="I520" s="43">
        <v>200</v>
      </c>
      <c r="J520" s="43">
        <v>0</v>
      </c>
      <c r="K520" s="43">
        <v>194.59100000000001</v>
      </c>
      <c r="L520" s="43">
        <v>0</v>
      </c>
      <c r="M520" s="43">
        <v>0</v>
      </c>
      <c r="N520" s="43">
        <v>50</v>
      </c>
      <c r="O520" s="43">
        <v>50</v>
      </c>
    </row>
    <row r="521" spans="1:15" s="61" customFormat="1" ht="63.75" customHeight="1" x14ac:dyDescent="0.25">
      <c r="A521" s="41">
        <f t="shared" si="73"/>
        <v>484</v>
      </c>
      <c r="B521" s="41">
        <f t="shared" si="74"/>
        <v>8</v>
      </c>
      <c r="C521" s="41">
        <v>1392</v>
      </c>
      <c r="D521" s="42" t="s">
        <v>2163</v>
      </c>
      <c r="E521" s="129" t="s">
        <v>1065</v>
      </c>
      <c r="F521" s="129" t="s">
        <v>1129</v>
      </c>
      <c r="G521" s="41" t="s">
        <v>960</v>
      </c>
      <c r="H521" s="43">
        <v>499.5</v>
      </c>
      <c r="I521" s="43">
        <v>200</v>
      </c>
      <c r="J521" s="43">
        <v>195</v>
      </c>
      <c r="K521" s="43">
        <v>0</v>
      </c>
      <c r="L521" s="43">
        <v>0</v>
      </c>
      <c r="M521" s="43">
        <v>75</v>
      </c>
      <c r="N521" s="43">
        <v>29.5</v>
      </c>
      <c r="O521" s="43">
        <v>0</v>
      </c>
    </row>
    <row r="522" spans="1:15" s="61" customFormat="1" ht="61.5" customHeight="1" x14ac:dyDescent="0.25">
      <c r="A522" s="41">
        <f t="shared" si="73"/>
        <v>485</v>
      </c>
      <c r="B522" s="41">
        <f t="shared" si="74"/>
        <v>9</v>
      </c>
      <c r="C522" s="41">
        <v>1517</v>
      </c>
      <c r="D522" s="42" t="s">
        <v>1130</v>
      </c>
      <c r="E522" s="129" t="s">
        <v>1065</v>
      </c>
      <c r="F522" s="129" t="s">
        <v>1131</v>
      </c>
      <c r="G522" s="41" t="s">
        <v>960</v>
      </c>
      <c r="H522" s="43">
        <v>130.071</v>
      </c>
      <c r="I522" s="43">
        <v>64.900000000000006</v>
      </c>
      <c r="J522" s="43">
        <v>33.899000000000001</v>
      </c>
      <c r="K522" s="43">
        <v>0</v>
      </c>
      <c r="L522" s="43">
        <v>0</v>
      </c>
      <c r="M522" s="43">
        <v>16</v>
      </c>
      <c r="N522" s="43">
        <v>7.65</v>
      </c>
      <c r="O522" s="43">
        <v>7.6219999999999999</v>
      </c>
    </row>
    <row r="523" spans="1:15" s="61" customFormat="1" ht="64.5" customHeight="1" x14ac:dyDescent="0.25">
      <c r="A523" s="41">
        <f t="shared" si="73"/>
        <v>486</v>
      </c>
      <c r="B523" s="41">
        <f t="shared" si="74"/>
        <v>10</v>
      </c>
      <c r="C523" s="41">
        <v>1551</v>
      </c>
      <c r="D523" s="42" t="s">
        <v>1122</v>
      </c>
      <c r="E523" s="129" t="s">
        <v>1065</v>
      </c>
      <c r="F523" s="129" t="s">
        <v>1123</v>
      </c>
      <c r="G523" s="41" t="s">
        <v>128</v>
      </c>
      <c r="H523" s="43">
        <v>109.70399999999999</v>
      </c>
      <c r="I523" s="43">
        <v>54</v>
      </c>
      <c r="J523" s="43">
        <v>20</v>
      </c>
      <c r="K523" s="43">
        <v>9.7669999999999995</v>
      </c>
      <c r="L523" s="43">
        <v>0</v>
      </c>
      <c r="M523" s="43">
        <v>15</v>
      </c>
      <c r="N523" s="43">
        <v>0</v>
      </c>
      <c r="O523" s="43">
        <v>10.936999999999999</v>
      </c>
    </row>
    <row r="524" spans="1:15" s="61" customFormat="1" ht="45" customHeight="1" x14ac:dyDescent="0.25">
      <c r="A524" s="41">
        <f t="shared" si="73"/>
        <v>487</v>
      </c>
      <c r="B524" s="41">
        <f t="shared" si="74"/>
        <v>11</v>
      </c>
      <c r="C524" s="41">
        <v>1829</v>
      </c>
      <c r="D524" s="42" t="s">
        <v>1135</v>
      </c>
      <c r="E524" s="129" t="s">
        <v>1065</v>
      </c>
      <c r="F524" s="129" t="s">
        <v>1136</v>
      </c>
      <c r="G524" s="41" t="s">
        <v>1137</v>
      </c>
      <c r="H524" s="43">
        <v>244.98099999999999</v>
      </c>
      <c r="I524" s="43">
        <v>122.49</v>
      </c>
      <c r="J524" s="43">
        <v>0</v>
      </c>
      <c r="K524" s="43">
        <v>83.793000000000006</v>
      </c>
      <c r="L524" s="43">
        <v>0</v>
      </c>
      <c r="M524" s="43">
        <v>15</v>
      </c>
      <c r="N524" s="43">
        <v>4.5999999999999996</v>
      </c>
      <c r="O524" s="43">
        <v>19.097999999999999</v>
      </c>
    </row>
    <row r="525" spans="1:15" s="61" customFormat="1" ht="63.75" customHeight="1" x14ac:dyDescent="0.25">
      <c r="A525" s="41">
        <f t="shared" si="73"/>
        <v>488</v>
      </c>
      <c r="B525" s="41">
        <f t="shared" si="74"/>
        <v>12</v>
      </c>
      <c r="C525" s="41">
        <v>2276</v>
      </c>
      <c r="D525" s="42" t="s">
        <v>2164</v>
      </c>
      <c r="E525" s="129" t="s">
        <v>1065</v>
      </c>
      <c r="F525" s="129" t="s">
        <v>1138</v>
      </c>
      <c r="G525" s="41" t="s">
        <v>960</v>
      </c>
      <c r="H525" s="43">
        <v>384.529</v>
      </c>
      <c r="I525" s="43">
        <v>191.88</v>
      </c>
      <c r="J525" s="43">
        <v>112.75700000000001</v>
      </c>
      <c r="K525" s="43">
        <v>0</v>
      </c>
      <c r="L525" s="43">
        <v>0</v>
      </c>
      <c r="M525" s="43">
        <v>65</v>
      </c>
      <c r="N525" s="43">
        <v>0</v>
      </c>
      <c r="O525" s="43">
        <v>14.891999999999999</v>
      </c>
    </row>
    <row r="526" spans="1:15" s="61" customFormat="1" ht="56.25" x14ac:dyDescent="0.25">
      <c r="A526" s="41">
        <f t="shared" si="73"/>
        <v>489</v>
      </c>
      <c r="B526" s="41">
        <f t="shared" si="74"/>
        <v>13</v>
      </c>
      <c r="C526" s="41">
        <v>7</v>
      </c>
      <c r="D526" s="42" t="s">
        <v>1368</v>
      </c>
      <c r="E526" s="129" t="s">
        <v>1231</v>
      </c>
      <c r="F526" s="129" t="s">
        <v>1369</v>
      </c>
      <c r="G526" s="130" t="s">
        <v>1370</v>
      </c>
      <c r="H526" s="43">
        <v>33.99</v>
      </c>
      <c r="I526" s="43">
        <v>16.920000000000002</v>
      </c>
      <c r="J526" s="43">
        <v>8.67</v>
      </c>
      <c r="K526" s="43">
        <v>0</v>
      </c>
      <c r="L526" s="43">
        <v>0</v>
      </c>
      <c r="M526" s="43">
        <v>0</v>
      </c>
      <c r="N526" s="43">
        <v>8.4</v>
      </c>
      <c r="O526" s="43">
        <v>0</v>
      </c>
    </row>
    <row r="527" spans="1:15" s="61" customFormat="1" ht="37.5" x14ac:dyDescent="0.25">
      <c r="A527" s="41">
        <f t="shared" si="73"/>
        <v>490</v>
      </c>
      <c r="B527" s="41">
        <f t="shared" si="74"/>
        <v>14</v>
      </c>
      <c r="C527" s="41">
        <v>10</v>
      </c>
      <c r="D527" s="42" t="s">
        <v>1371</v>
      </c>
      <c r="E527" s="129" t="s">
        <v>1231</v>
      </c>
      <c r="F527" s="129" t="s">
        <v>1372</v>
      </c>
      <c r="G527" s="130" t="s">
        <v>1373</v>
      </c>
      <c r="H527" s="43">
        <v>237.41900000000001</v>
      </c>
      <c r="I527" s="43">
        <v>118.235</v>
      </c>
      <c r="J527" s="43">
        <v>0</v>
      </c>
      <c r="K527" s="43">
        <v>63.183999999999997</v>
      </c>
      <c r="L527" s="43">
        <v>0</v>
      </c>
      <c r="M527" s="43">
        <v>56</v>
      </c>
      <c r="N527" s="43">
        <v>0</v>
      </c>
      <c r="O527" s="43">
        <v>0</v>
      </c>
    </row>
    <row r="528" spans="1:15" s="61" customFormat="1" ht="37.5" x14ac:dyDescent="0.25">
      <c r="A528" s="41">
        <f t="shared" si="73"/>
        <v>491</v>
      </c>
      <c r="B528" s="41">
        <f t="shared" si="74"/>
        <v>15</v>
      </c>
      <c r="C528" s="41">
        <v>302</v>
      </c>
      <c r="D528" s="42" t="s">
        <v>1386</v>
      </c>
      <c r="E528" s="129" t="s">
        <v>1231</v>
      </c>
      <c r="F528" s="129" t="s">
        <v>1387</v>
      </c>
      <c r="G528" s="130" t="s">
        <v>1388</v>
      </c>
      <c r="H528" s="43">
        <v>103.233</v>
      </c>
      <c r="I528" s="43">
        <v>51.6</v>
      </c>
      <c r="J528" s="43">
        <v>20.158999999999999</v>
      </c>
      <c r="K528" s="43">
        <v>0</v>
      </c>
      <c r="L528" s="43">
        <v>0</v>
      </c>
      <c r="M528" s="43">
        <v>31.474</v>
      </c>
      <c r="N528" s="43">
        <v>0</v>
      </c>
      <c r="O528" s="43">
        <v>0</v>
      </c>
    </row>
    <row r="529" spans="1:15" s="61" customFormat="1" ht="37.5" x14ac:dyDescent="0.25">
      <c r="A529" s="41">
        <f t="shared" si="73"/>
        <v>492</v>
      </c>
      <c r="B529" s="41">
        <f t="shared" si="74"/>
        <v>16</v>
      </c>
      <c r="C529" s="41">
        <v>452</v>
      </c>
      <c r="D529" s="42" t="s">
        <v>1380</v>
      </c>
      <c r="E529" s="129" t="s">
        <v>1231</v>
      </c>
      <c r="F529" s="129" t="s">
        <v>1381</v>
      </c>
      <c r="G529" s="130" t="s">
        <v>1382</v>
      </c>
      <c r="H529" s="43">
        <v>495.48599999999999</v>
      </c>
      <c r="I529" s="43">
        <v>200</v>
      </c>
      <c r="J529" s="43">
        <v>0</v>
      </c>
      <c r="K529" s="43">
        <v>162.768</v>
      </c>
      <c r="L529" s="43">
        <v>0</v>
      </c>
      <c r="M529" s="43">
        <v>67</v>
      </c>
      <c r="N529" s="43">
        <v>0</v>
      </c>
      <c r="O529" s="43">
        <v>65.718000000000004</v>
      </c>
    </row>
    <row r="530" spans="1:15" s="61" customFormat="1" ht="36" customHeight="1" x14ac:dyDescent="0.25">
      <c r="A530" s="41">
        <f t="shared" si="73"/>
        <v>493</v>
      </c>
      <c r="B530" s="41">
        <f t="shared" si="74"/>
        <v>17</v>
      </c>
      <c r="C530" s="41">
        <v>1132</v>
      </c>
      <c r="D530" s="42" t="s">
        <v>1377</v>
      </c>
      <c r="E530" s="129" t="s">
        <v>1231</v>
      </c>
      <c r="F530" s="129" t="s">
        <v>1378</v>
      </c>
      <c r="G530" s="130" t="s">
        <v>1379</v>
      </c>
      <c r="H530" s="43">
        <v>213.41399999999999</v>
      </c>
      <c r="I530" s="43">
        <v>106.7</v>
      </c>
      <c r="J530" s="43">
        <v>0</v>
      </c>
      <c r="K530" s="43">
        <v>61.713999999999999</v>
      </c>
      <c r="L530" s="43">
        <v>0</v>
      </c>
      <c r="M530" s="43">
        <v>20</v>
      </c>
      <c r="N530" s="43">
        <v>25</v>
      </c>
      <c r="O530" s="43">
        <v>0</v>
      </c>
    </row>
    <row r="531" spans="1:15" s="61" customFormat="1" ht="63" customHeight="1" x14ac:dyDescent="0.25">
      <c r="A531" s="41">
        <f t="shared" si="73"/>
        <v>494</v>
      </c>
      <c r="B531" s="41">
        <f t="shared" si="74"/>
        <v>18</v>
      </c>
      <c r="C531" s="41">
        <v>1359</v>
      </c>
      <c r="D531" s="42" t="s">
        <v>1383</v>
      </c>
      <c r="E531" s="129" t="s">
        <v>1231</v>
      </c>
      <c r="F531" s="129" t="s">
        <v>1367</v>
      </c>
      <c r="G531" s="130" t="s">
        <v>1370</v>
      </c>
      <c r="H531" s="43">
        <v>299.39100000000002</v>
      </c>
      <c r="I531" s="43">
        <v>149.4</v>
      </c>
      <c r="J531" s="43">
        <v>89.399000000000001</v>
      </c>
      <c r="K531" s="43">
        <v>0</v>
      </c>
      <c r="L531" s="43">
        <v>0</v>
      </c>
      <c r="M531" s="43">
        <v>50</v>
      </c>
      <c r="N531" s="43">
        <v>0</v>
      </c>
      <c r="O531" s="43">
        <v>10.592000000000001</v>
      </c>
    </row>
    <row r="532" spans="1:15" s="61" customFormat="1" ht="45" customHeight="1" x14ac:dyDescent="0.25">
      <c r="A532" s="41">
        <f t="shared" si="73"/>
        <v>495</v>
      </c>
      <c r="B532" s="41">
        <f t="shared" si="74"/>
        <v>19</v>
      </c>
      <c r="C532" s="41">
        <v>1471</v>
      </c>
      <c r="D532" s="42" t="s">
        <v>1389</v>
      </c>
      <c r="E532" s="129" t="s">
        <v>1231</v>
      </c>
      <c r="F532" s="129" t="s">
        <v>1390</v>
      </c>
      <c r="G532" s="130" t="s">
        <v>1391</v>
      </c>
      <c r="H532" s="43">
        <v>124.98</v>
      </c>
      <c r="I532" s="43">
        <v>62.37</v>
      </c>
      <c r="J532" s="43">
        <v>0</v>
      </c>
      <c r="K532" s="43">
        <v>31.31</v>
      </c>
      <c r="L532" s="43">
        <v>0</v>
      </c>
      <c r="M532" s="43">
        <v>31.3</v>
      </c>
      <c r="N532" s="43">
        <v>0</v>
      </c>
      <c r="O532" s="43">
        <v>0</v>
      </c>
    </row>
    <row r="533" spans="1:15" s="61" customFormat="1" ht="44.25" customHeight="1" x14ac:dyDescent="0.25">
      <c r="A533" s="41">
        <f t="shared" si="73"/>
        <v>496</v>
      </c>
      <c r="B533" s="41">
        <f t="shared" si="74"/>
        <v>20</v>
      </c>
      <c r="C533" s="41">
        <v>1494</v>
      </c>
      <c r="D533" s="42" t="s">
        <v>1392</v>
      </c>
      <c r="E533" s="129" t="s">
        <v>1231</v>
      </c>
      <c r="F533" s="129" t="s">
        <v>1378</v>
      </c>
      <c r="G533" s="130" t="s">
        <v>1393</v>
      </c>
      <c r="H533" s="43">
        <v>280.14299999999997</v>
      </c>
      <c r="I533" s="43">
        <v>140</v>
      </c>
      <c r="J533" s="43">
        <v>0</v>
      </c>
      <c r="K533" s="43">
        <v>80.143000000000001</v>
      </c>
      <c r="L533" s="43">
        <v>0</v>
      </c>
      <c r="M533" s="43">
        <v>35</v>
      </c>
      <c r="N533" s="43">
        <v>25</v>
      </c>
      <c r="O533" s="43">
        <v>0</v>
      </c>
    </row>
    <row r="534" spans="1:15" s="61" customFormat="1" ht="48" customHeight="1" x14ac:dyDescent="0.25">
      <c r="A534" s="41">
        <f t="shared" si="73"/>
        <v>497</v>
      </c>
      <c r="B534" s="41">
        <f t="shared" si="74"/>
        <v>21</v>
      </c>
      <c r="C534" s="41">
        <v>1583</v>
      </c>
      <c r="D534" s="42" t="s">
        <v>1374</v>
      </c>
      <c r="E534" s="129" t="s">
        <v>1231</v>
      </c>
      <c r="F534" s="129" t="s">
        <v>1375</v>
      </c>
      <c r="G534" s="130" t="s">
        <v>1376</v>
      </c>
      <c r="H534" s="43">
        <v>104.386</v>
      </c>
      <c r="I534" s="43">
        <v>52.088000000000001</v>
      </c>
      <c r="J534" s="43">
        <v>26.198</v>
      </c>
      <c r="K534" s="43">
        <v>0</v>
      </c>
      <c r="L534" s="43">
        <v>0</v>
      </c>
      <c r="M534" s="43">
        <v>26.1</v>
      </c>
      <c r="N534" s="43">
        <v>0</v>
      </c>
      <c r="O534" s="43">
        <v>0</v>
      </c>
    </row>
    <row r="535" spans="1:15" s="61" customFormat="1" ht="40.5" customHeight="1" x14ac:dyDescent="0.25">
      <c r="A535" s="41">
        <f t="shared" si="73"/>
        <v>498</v>
      </c>
      <c r="B535" s="41">
        <f t="shared" si="74"/>
        <v>22</v>
      </c>
      <c r="C535" s="41">
        <v>1816</v>
      </c>
      <c r="D535" s="42" t="s">
        <v>1384</v>
      </c>
      <c r="E535" s="129" t="s">
        <v>1231</v>
      </c>
      <c r="F535" s="129" t="s">
        <v>1385</v>
      </c>
      <c r="G535" s="130" t="s">
        <v>128</v>
      </c>
      <c r="H535" s="43">
        <v>299.24299999999999</v>
      </c>
      <c r="I535" s="43">
        <v>149</v>
      </c>
      <c r="J535" s="43">
        <v>0</v>
      </c>
      <c r="K535" s="43">
        <v>84.442999999999998</v>
      </c>
      <c r="L535" s="43">
        <v>0</v>
      </c>
      <c r="M535" s="43">
        <v>33</v>
      </c>
      <c r="N535" s="43">
        <v>0</v>
      </c>
      <c r="O535" s="43">
        <v>32.799999999999997</v>
      </c>
    </row>
    <row r="536" spans="1:15" s="61" customFormat="1" ht="37.5" x14ac:dyDescent="0.25">
      <c r="A536" s="41">
        <f t="shared" si="73"/>
        <v>499</v>
      </c>
      <c r="B536" s="41">
        <f t="shared" si="74"/>
        <v>23</v>
      </c>
      <c r="C536" s="41">
        <v>1958</v>
      </c>
      <c r="D536" s="42" t="s">
        <v>1366</v>
      </c>
      <c r="E536" s="129" t="s">
        <v>1231</v>
      </c>
      <c r="F536" s="129" t="s">
        <v>1367</v>
      </c>
      <c r="G536" s="130" t="s">
        <v>960</v>
      </c>
      <c r="H536" s="43">
        <v>403.20100000000002</v>
      </c>
      <c r="I536" s="43">
        <v>200</v>
      </c>
      <c r="J536" s="43">
        <v>113.142</v>
      </c>
      <c r="K536" s="43">
        <v>0</v>
      </c>
      <c r="L536" s="43">
        <v>0</v>
      </c>
      <c r="M536" s="43">
        <v>80</v>
      </c>
      <c r="N536" s="43">
        <v>0</v>
      </c>
      <c r="O536" s="43">
        <v>10.058999999999999</v>
      </c>
    </row>
    <row r="537" spans="1:15" s="61" customFormat="1" ht="56.25" x14ac:dyDescent="0.25">
      <c r="A537" s="41">
        <f t="shared" si="73"/>
        <v>500</v>
      </c>
      <c r="B537" s="41">
        <f t="shared" si="74"/>
        <v>24</v>
      </c>
      <c r="C537" s="41">
        <v>1992</v>
      </c>
      <c r="D537" s="42" t="s">
        <v>1363</v>
      </c>
      <c r="E537" s="129" t="s">
        <v>1231</v>
      </c>
      <c r="F537" s="129" t="s">
        <v>1364</v>
      </c>
      <c r="G537" s="130" t="s">
        <v>1365</v>
      </c>
      <c r="H537" s="43">
        <v>499.61200000000002</v>
      </c>
      <c r="I537" s="43">
        <v>200</v>
      </c>
      <c r="J537" s="43">
        <v>194.58199999999999</v>
      </c>
      <c r="K537" s="43">
        <v>0</v>
      </c>
      <c r="L537" s="43">
        <v>0</v>
      </c>
      <c r="M537" s="43">
        <v>78.7</v>
      </c>
      <c r="N537" s="43">
        <v>0</v>
      </c>
      <c r="O537" s="43">
        <v>26.33</v>
      </c>
    </row>
    <row r="538" spans="1:15" s="61" customFormat="1" ht="56.25" x14ac:dyDescent="0.25">
      <c r="A538" s="41">
        <f t="shared" si="73"/>
        <v>501</v>
      </c>
      <c r="B538" s="41">
        <f t="shared" si="74"/>
        <v>25</v>
      </c>
      <c r="C538" s="41">
        <v>18</v>
      </c>
      <c r="D538" s="42" t="s">
        <v>1699</v>
      </c>
      <c r="E538" s="129" t="s">
        <v>1549</v>
      </c>
      <c r="F538" s="129" t="s">
        <v>1700</v>
      </c>
      <c r="G538" s="130" t="s">
        <v>960</v>
      </c>
      <c r="H538" s="43">
        <v>452.69600000000003</v>
      </c>
      <c r="I538" s="43">
        <v>200</v>
      </c>
      <c r="J538" s="43">
        <v>0</v>
      </c>
      <c r="K538" s="43">
        <v>157.6</v>
      </c>
      <c r="L538" s="43">
        <v>0</v>
      </c>
      <c r="M538" s="43">
        <v>0</v>
      </c>
      <c r="N538" s="43">
        <v>95.096000000000004</v>
      </c>
      <c r="O538" s="43">
        <v>0</v>
      </c>
    </row>
    <row r="539" spans="1:15" s="61" customFormat="1" ht="56.25" x14ac:dyDescent="0.25">
      <c r="A539" s="41">
        <f t="shared" si="73"/>
        <v>502</v>
      </c>
      <c r="B539" s="41">
        <f t="shared" si="74"/>
        <v>26</v>
      </c>
      <c r="C539" s="41">
        <v>23</v>
      </c>
      <c r="D539" s="42" t="s">
        <v>1701</v>
      </c>
      <c r="E539" s="129" t="s">
        <v>1549</v>
      </c>
      <c r="F539" s="129" t="s">
        <v>1127</v>
      </c>
      <c r="G539" s="130" t="s">
        <v>1128</v>
      </c>
      <c r="H539" s="43">
        <v>149.983</v>
      </c>
      <c r="I539" s="43">
        <v>74.7</v>
      </c>
      <c r="J539" s="43">
        <v>30.283000000000001</v>
      </c>
      <c r="K539" s="43">
        <v>0</v>
      </c>
      <c r="L539" s="43">
        <v>0</v>
      </c>
      <c r="M539" s="43">
        <v>30</v>
      </c>
      <c r="N539" s="43">
        <v>15</v>
      </c>
      <c r="O539" s="43">
        <v>0</v>
      </c>
    </row>
    <row r="540" spans="1:15" s="61" customFormat="1" ht="58.5" customHeight="1" x14ac:dyDescent="0.25">
      <c r="A540" s="41">
        <f t="shared" si="73"/>
        <v>503</v>
      </c>
      <c r="B540" s="41">
        <f t="shared" si="74"/>
        <v>27</v>
      </c>
      <c r="C540" s="41">
        <v>74</v>
      </c>
      <c r="D540" s="42" t="s">
        <v>1702</v>
      </c>
      <c r="E540" s="129" t="s">
        <v>1549</v>
      </c>
      <c r="F540" s="129" t="s">
        <v>1700</v>
      </c>
      <c r="G540" s="130" t="s">
        <v>960</v>
      </c>
      <c r="H540" s="43">
        <v>499.98099999999999</v>
      </c>
      <c r="I540" s="43">
        <v>200</v>
      </c>
      <c r="J540" s="43">
        <v>0</v>
      </c>
      <c r="K540" s="43">
        <v>193.893</v>
      </c>
      <c r="L540" s="43">
        <v>0</v>
      </c>
      <c r="M540" s="43">
        <v>20</v>
      </c>
      <c r="N540" s="43">
        <v>86.087999999999994</v>
      </c>
      <c r="O540" s="43">
        <v>0</v>
      </c>
    </row>
    <row r="541" spans="1:15" s="61" customFormat="1" ht="59.25" customHeight="1" x14ac:dyDescent="0.25">
      <c r="A541" s="41">
        <f t="shared" si="73"/>
        <v>504</v>
      </c>
      <c r="B541" s="41">
        <f t="shared" si="74"/>
        <v>28</v>
      </c>
      <c r="C541" s="41">
        <v>169</v>
      </c>
      <c r="D541" s="42" t="s">
        <v>1703</v>
      </c>
      <c r="E541" s="129" t="s">
        <v>1549</v>
      </c>
      <c r="F541" s="129" t="s">
        <v>1700</v>
      </c>
      <c r="G541" s="130" t="s">
        <v>960</v>
      </c>
      <c r="H541" s="43">
        <v>499.98399999999998</v>
      </c>
      <c r="I541" s="43">
        <v>200</v>
      </c>
      <c r="J541" s="43">
        <v>0</v>
      </c>
      <c r="K541" s="43">
        <v>159.98400000000001</v>
      </c>
      <c r="L541" s="43">
        <v>0</v>
      </c>
      <c r="M541" s="43">
        <v>0</v>
      </c>
      <c r="N541" s="43">
        <v>89.5</v>
      </c>
      <c r="O541" s="43">
        <v>50.5</v>
      </c>
    </row>
    <row r="542" spans="1:15" s="61" customFormat="1" ht="47.25" customHeight="1" x14ac:dyDescent="0.25">
      <c r="A542" s="41">
        <f t="shared" si="73"/>
        <v>505</v>
      </c>
      <c r="B542" s="41">
        <f t="shared" si="74"/>
        <v>29</v>
      </c>
      <c r="C542" s="41">
        <v>348</v>
      </c>
      <c r="D542" s="42" t="s">
        <v>1704</v>
      </c>
      <c r="E542" s="129" t="s">
        <v>1549</v>
      </c>
      <c r="F542" s="129" t="s">
        <v>1556</v>
      </c>
      <c r="G542" s="130" t="s">
        <v>960</v>
      </c>
      <c r="H542" s="43">
        <v>251.047</v>
      </c>
      <c r="I542" s="43">
        <v>125.5</v>
      </c>
      <c r="J542" s="43">
        <v>0</v>
      </c>
      <c r="K542" s="43">
        <v>72.900000000000006</v>
      </c>
      <c r="L542" s="43">
        <v>0</v>
      </c>
      <c r="M542" s="43">
        <v>0</v>
      </c>
      <c r="N542" s="43">
        <v>52.646999999999998</v>
      </c>
      <c r="O542" s="43">
        <v>0</v>
      </c>
    </row>
    <row r="543" spans="1:15" s="61" customFormat="1" ht="75" x14ac:dyDescent="0.25">
      <c r="A543" s="41">
        <f t="shared" si="73"/>
        <v>506</v>
      </c>
      <c r="B543" s="41">
        <f t="shared" si="74"/>
        <v>30</v>
      </c>
      <c r="C543" s="41">
        <v>355</v>
      </c>
      <c r="D543" s="42" t="s">
        <v>1705</v>
      </c>
      <c r="E543" s="129" t="s">
        <v>1549</v>
      </c>
      <c r="F543" s="129" t="s">
        <v>1700</v>
      </c>
      <c r="G543" s="130" t="s">
        <v>960</v>
      </c>
      <c r="H543" s="43">
        <v>238.96600000000001</v>
      </c>
      <c r="I543" s="43">
        <v>119.4</v>
      </c>
      <c r="J543" s="43">
        <v>0</v>
      </c>
      <c r="K543" s="43">
        <v>68.566000000000003</v>
      </c>
      <c r="L543" s="43">
        <v>0</v>
      </c>
      <c r="M543" s="43">
        <v>51</v>
      </c>
      <c r="N543" s="43">
        <v>0</v>
      </c>
      <c r="O543" s="43">
        <v>0</v>
      </c>
    </row>
    <row r="544" spans="1:15" s="61" customFormat="1" ht="84.75" customHeight="1" x14ac:dyDescent="0.25">
      <c r="A544" s="41">
        <f t="shared" si="73"/>
        <v>507</v>
      </c>
      <c r="B544" s="41">
        <f t="shared" si="74"/>
        <v>31</v>
      </c>
      <c r="C544" s="41">
        <v>418</v>
      </c>
      <c r="D544" s="42" t="s">
        <v>1706</v>
      </c>
      <c r="E544" s="129" t="s">
        <v>1549</v>
      </c>
      <c r="F544" s="129" t="s">
        <v>1707</v>
      </c>
      <c r="G544" s="130" t="s">
        <v>1708</v>
      </c>
      <c r="H544" s="43">
        <v>199.84</v>
      </c>
      <c r="I544" s="43">
        <v>99.92</v>
      </c>
      <c r="J544" s="43">
        <v>0</v>
      </c>
      <c r="K544" s="43">
        <v>44.69</v>
      </c>
      <c r="L544" s="43">
        <v>0</v>
      </c>
      <c r="M544" s="43">
        <v>8</v>
      </c>
      <c r="N544" s="43">
        <v>20</v>
      </c>
      <c r="O544" s="43">
        <v>27.23</v>
      </c>
    </row>
    <row r="545" spans="1:15" s="61" customFormat="1" ht="60" customHeight="1" x14ac:dyDescent="0.25">
      <c r="A545" s="41">
        <f t="shared" si="73"/>
        <v>508</v>
      </c>
      <c r="B545" s="41">
        <f t="shared" si="74"/>
        <v>32</v>
      </c>
      <c r="C545" s="41">
        <v>453</v>
      </c>
      <c r="D545" s="42" t="s">
        <v>1709</v>
      </c>
      <c r="E545" s="129" t="s">
        <v>1549</v>
      </c>
      <c r="F545" s="129" t="s">
        <v>1707</v>
      </c>
      <c r="G545" s="130" t="s">
        <v>1708</v>
      </c>
      <c r="H545" s="43">
        <v>199.536</v>
      </c>
      <c r="I545" s="43">
        <v>99.57</v>
      </c>
      <c r="J545" s="43">
        <v>0</v>
      </c>
      <c r="K545" s="43">
        <v>3.4</v>
      </c>
      <c r="L545" s="43">
        <v>0</v>
      </c>
      <c r="M545" s="43">
        <v>32</v>
      </c>
      <c r="N545" s="43">
        <v>28.045999999999999</v>
      </c>
      <c r="O545" s="43">
        <v>36.520000000000003</v>
      </c>
    </row>
    <row r="546" spans="1:15" s="61" customFormat="1" ht="78.75" customHeight="1" x14ac:dyDescent="0.25">
      <c r="A546" s="41">
        <f t="shared" si="73"/>
        <v>509</v>
      </c>
      <c r="B546" s="41">
        <f t="shared" si="74"/>
        <v>33</v>
      </c>
      <c r="C546" s="41">
        <v>586</v>
      </c>
      <c r="D546" s="42" t="s">
        <v>1710</v>
      </c>
      <c r="E546" s="129" t="s">
        <v>1549</v>
      </c>
      <c r="F546" s="129" t="s">
        <v>1711</v>
      </c>
      <c r="G546" s="130" t="s">
        <v>960</v>
      </c>
      <c r="H546" s="43">
        <v>162.53299999999999</v>
      </c>
      <c r="I546" s="43">
        <v>81.2</v>
      </c>
      <c r="J546" s="43">
        <v>0</v>
      </c>
      <c r="K546" s="43">
        <v>45.933</v>
      </c>
      <c r="L546" s="43">
        <v>0</v>
      </c>
      <c r="M546" s="43">
        <v>25</v>
      </c>
      <c r="N546" s="43">
        <v>10.4</v>
      </c>
      <c r="O546" s="43">
        <v>0</v>
      </c>
    </row>
    <row r="547" spans="1:15" s="61" customFormat="1" ht="60" customHeight="1" x14ac:dyDescent="0.25">
      <c r="A547" s="41">
        <f t="shared" si="73"/>
        <v>510</v>
      </c>
      <c r="B547" s="41">
        <f t="shared" si="74"/>
        <v>34</v>
      </c>
      <c r="C547" s="41">
        <v>851</v>
      </c>
      <c r="D547" s="42" t="s">
        <v>1712</v>
      </c>
      <c r="E547" s="129" t="s">
        <v>1549</v>
      </c>
      <c r="F547" s="129" t="s">
        <v>1700</v>
      </c>
      <c r="G547" s="130" t="s">
        <v>960</v>
      </c>
      <c r="H547" s="43">
        <v>245.35499999999999</v>
      </c>
      <c r="I547" s="43">
        <v>122.6</v>
      </c>
      <c r="J547" s="43">
        <v>0</v>
      </c>
      <c r="K547" s="43">
        <v>70.754999999999995</v>
      </c>
      <c r="L547" s="43">
        <v>0</v>
      </c>
      <c r="M547" s="43">
        <v>52</v>
      </c>
      <c r="N547" s="43">
        <v>0</v>
      </c>
      <c r="O547" s="43">
        <v>0</v>
      </c>
    </row>
    <row r="548" spans="1:15" s="61" customFormat="1" ht="84" customHeight="1" x14ac:dyDescent="0.25">
      <c r="A548" s="41">
        <f t="shared" si="73"/>
        <v>511</v>
      </c>
      <c r="B548" s="41">
        <f t="shared" si="74"/>
        <v>35</v>
      </c>
      <c r="C548" s="41">
        <v>892</v>
      </c>
      <c r="D548" s="42" t="s">
        <v>1713</v>
      </c>
      <c r="E548" s="129" t="s">
        <v>1549</v>
      </c>
      <c r="F548" s="129" t="s">
        <v>2309</v>
      </c>
      <c r="G548" s="130" t="s">
        <v>960</v>
      </c>
      <c r="H548" s="43">
        <v>499.60700000000003</v>
      </c>
      <c r="I548" s="43">
        <v>200</v>
      </c>
      <c r="J548" s="43">
        <v>0</v>
      </c>
      <c r="K548" s="43">
        <v>189.607</v>
      </c>
      <c r="L548" s="43">
        <v>0</v>
      </c>
      <c r="M548" s="43">
        <v>45</v>
      </c>
      <c r="N548" s="43">
        <v>65</v>
      </c>
      <c r="O548" s="43">
        <v>0</v>
      </c>
    </row>
    <row r="549" spans="1:15" s="61" customFormat="1" ht="56.25" x14ac:dyDescent="0.25">
      <c r="A549" s="41">
        <f t="shared" si="73"/>
        <v>512</v>
      </c>
      <c r="B549" s="41">
        <f t="shared" si="74"/>
        <v>36</v>
      </c>
      <c r="C549" s="41">
        <v>1365</v>
      </c>
      <c r="D549" s="42" t="s">
        <v>1714</v>
      </c>
      <c r="E549" s="129" t="s">
        <v>1549</v>
      </c>
      <c r="F549" s="129" t="s">
        <v>2309</v>
      </c>
      <c r="G549" s="130" t="s">
        <v>960</v>
      </c>
      <c r="H549" s="43">
        <v>499.75700000000001</v>
      </c>
      <c r="I549" s="43">
        <v>200</v>
      </c>
      <c r="J549" s="43">
        <v>0</v>
      </c>
      <c r="K549" s="43">
        <v>192.71199999999999</v>
      </c>
      <c r="L549" s="43">
        <v>0</v>
      </c>
      <c r="M549" s="43">
        <v>42</v>
      </c>
      <c r="N549" s="43">
        <v>20</v>
      </c>
      <c r="O549" s="43">
        <v>45.045000000000002</v>
      </c>
    </row>
    <row r="550" spans="1:15" s="61" customFormat="1" ht="37.5" x14ac:dyDescent="0.25">
      <c r="A550" s="41">
        <f t="shared" si="73"/>
        <v>513</v>
      </c>
      <c r="B550" s="41">
        <f t="shared" si="74"/>
        <v>37</v>
      </c>
      <c r="C550" s="41">
        <v>1399</v>
      </c>
      <c r="D550" s="42" t="s">
        <v>1715</v>
      </c>
      <c r="E550" s="129" t="s">
        <v>1549</v>
      </c>
      <c r="F550" s="129" t="s">
        <v>1387</v>
      </c>
      <c r="G550" s="130" t="s">
        <v>1716</v>
      </c>
      <c r="H550" s="43">
        <v>299.98899999999998</v>
      </c>
      <c r="I550" s="43">
        <v>149.69499999999999</v>
      </c>
      <c r="J550" s="43">
        <v>0</v>
      </c>
      <c r="K550" s="43">
        <v>75.296000000000006</v>
      </c>
      <c r="L550" s="43">
        <v>0</v>
      </c>
      <c r="M550" s="43">
        <v>74.998000000000005</v>
      </c>
      <c r="N550" s="43">
        <v>0</v>
      </c>
      <c r="O550" s="43">
        <v>0</v>
      </c>
    </row>
    <row r="551" spans="1:15" s="61" customFormat="1" ht="37.5" x14ac:dyDescent="0.25">
      <c r="A551" s="41">
        <f t="shared" si="73"/>
        <v>514</v>
      </c>
      <c r="B551" s="41">
        <f t="shared" si="74"/>
        <v>38</v>
      </c>
      <c r="C551" s="41">
        <v>1402</v>
      </c>
      <c r="D551" s="42" t="s">
        <v>1717</v>
      </c>
      <c r="E551" s="129" t="s">
        <v>1549</v>
      </c>
      <c r="F551" s="129" t="s">
        <v>1718</v>
      </c>
      <c r="G551" s="130" t="s">
        <v>960</v>
      </c>
      <c r="H551" s="43">
        <v>499.82100000000003</v>
      </c>
      <c r="I551" s="43">
        <v>200</v>
      </c>
      <c r="J551" s="43">
        <v>0</v>
      </c>
      <c r="K551" s="43">
        <v>189.321</v>
      </c>
      <c r="L551" s="43">
        <v>0</v>
      </c>
      <c r="M551" s="43">
        <v>48</v>
      </c>
      <c r="N551" s="43">
        <v>62.5</v>
      </c>
      <c r="O551" s="43">
        <v>0</v>
      </c>
    </row>
    <row r="552" spans="1:15" s="61" customFormat="1" ht="37.5" x14ac:dyDescent="0.25">
      <c r="A552" s="41">
        <f t="shared" si="73"/>
        <v>515</v>
      </c>
      <c r="B552" s="41">
        <f t="shared" si="74"/>
        <v>39</v>
      </c>
      <c r="C552" s="41">
        <v>1423</v>
      </c>
      <c r="D552" s="42" t="s">
        <v>1719</v>
      </c>
      <c r="E552" s="129" t="s">
        <v>1549</v>
      </c>
      <c r="F552" s="129" t="s">
        <v>1700</v>
      </c>
      <c r="G552" s="130" t="s">
        <v>960</v>
      </c>
      <c r="H552" s="43">
        <v>124.624</v>
      </c>
      <c r="I552" s="43">
        <v>62</v>
      </c>
      <c r="J552" s="43">
        <v>0</v>
      </c>
      <c r="K552" s="43">
        <v>37.624000000000002</v>
      </c>
      <c r="L552" s="43">
        <v>0</v>
      </c>
      <c r="M552" s="43">
        <v>0</v>
      </c>
      <c r="N552" s="43">
        <v>25</v>
      </c>
      <c r="O552" s="43">
        <v>0</v>
      </c>
    </row>
    <row r="553" spans="1:15" s="61" customFormat="1" ht="37.5" x14ac:dyDescent="0.25">
      <c r="A553" s="41">
        <f t="shared" si="73"/>
        <v>516</v>
      </c>
      <c r="B553" s="41">
        <f t="shared" si="74"/>
        <v>40</v>
      </c>
      <c r="C553" s="41">
        <v>1429</v>
      </c>
      <c r="D553" s="42" t="s">
        <v>1720</v>
      </c>
      <c r="E553" s="129" t="s">
        <v>1549</v>
      </c>
      <c r="F553" s="129" t="s">
        <v>1700</v>
      </c>
      <c r="G553" s="130" t="s">
        <v>960</v>
      </c>
      <c r="H553" s="43">
        <v>134.60499999999999</v>
      </c>
      <c r="I553" s="43">
        <v>67</v>
      </c>
      <c r="J553" s="43">
        <v>0</v>
      </c>
      <c r="K553" s="43">
        <v>40.305</v>
      </c>
      <c r="L553" s="43">
        <v>0</v>
      </c>
      <c r="M553" s="43">
        <v>0</v>
      </c>
      <c r="N553" s="43">
        <v>27.3</v>
      </c>
      <c r="O553" s="43">
        <v>0</v>
      </c>
    </row>
    <row r="554" spans="1:15" s="61" customFormat="1" ht="47.25" x14ac:dyDescent="0.25">
      <c r="A554" s="41">
        <f t="shared" si="73"/>
        <v>517</v>
      </c>
      <c r="B554" s="41">
        <f t="shared" si="74"/>
        <v>41</v>
      </c>
      <c r="C554" s="41">
        <v>1489</v>
      </c>
      <c r="D554" s="42" t="s">
        <v>1721</v>
      </c>
      <c r="E554" s="129" t="s">
        <v>1549</v>
      </c>
      <c r="F554" s="129" t="s">
        <v>1722</v>
      </c>
      <c r="G554" s="130" t="s">
        <v>1723</v>
      </c>
      <c r="H554" s="43">
        <v>90</v>
      </c>
      <c r="I554" s="43">
        <v>44.91</v>
      </c>
      <c r="J554" s="43">
        <v>0</v>
      </c>
      <c r="K554" s="43">
        <v>22.59</v>
      </c>
      <c r="L554" s="43">
        <v>0</v>
      </c>
      <c r="M554" s="43">
        <v>22.5</v>
      </c>
      <c r="N554" s="43">
        <v>0</v>
      </c>
      <c r="O554" s="43">
        <v>0</v>
      </c>
    </row>
    <row r="555" spans="1:15" s="61" customFormat="1" ht="37.5" x14ac:dyDescent="0.25">
      <c r="A555" s="41">
        <f t="shared" si="73"/>
        <v>518</v>
      </c>
      <c r="B555" s="41">
        <f t="shared" si="74"/>
        <v>42</v>
      </c>
      <c r="C555" s="41">
        <v>1519</v>
      </c>
      <c r="D555" s="42" t="s">
        <v>1724</v>
      </c>
      <c r="E555" s="129" t="s">
        <v>1549</v>
      </c>
      <c r="F555" s="129" t="s">
        <v>1136</v>
      </c>
      <c r="G555" s="41" t="s">
        <v>1725</v>
      </c>
      <c r="H555" s="43">
        <v>199.17099999999999</v>
      </c>
      <c r="I555" s="43">
        <v>99.584999999999994</v>
      </c>
      <c r="J555" s="43">
        <v>0</v>
      </c>
      <c r="K555" s="43">
        <v>61.290999999999997</v>
      </c>
      <c r="L555" s="43">
        <v>0</v>
      </c>
      <c r="M555" s="43">
        <v>15</v>
      </c>
      <c r="N555" s="43">
        <v>20</v>
      </c>
      <c r="O555" s="43">
        <v>3.2949999999999999</v>
      </c>
    </row>
    <row r="556" spans="1:15" s="61" customFormat="1" ht="56.25" x14ac:dyDescent="0.25">
      <c r="A556" s="41">
        <f t="shared" si="73"/>
        <v>519</v>
      </c>
      <c r="B556" s="41">
        <f t="shared" si="74"/>
        <v>43</v>
      </c>
      <c r="C556" s="41">
        <v>1592</v>
      </c>
      <c r="D556" s="42" t="s">
        <v>2328</v>
      </c>
      <c r="E556" s="129" t="s">
        <v>1549</v>
      </c>
      <c r="F556" s="129" t="s">
        <v>1625</v>
      </c>
      <c r="G556" s="41" t="s">
        <v>960</v>
      </c>
      <c r="H556" s="43">
        <v>167.88900000000001</v>
      </c>
      <c r="I556" s="43">
        <v>83.9</v>
      </c>
      <c r="J556" s="43">
        <v>0</v>
      </c>
      <c r="K556" s="43">
        <v>46.9</v>
      </c>
      <c r="L556" s="43">
        <v>0</v>
      </c>
      <c r="M556" s="43">
        <v>7</v>
      </c>
      <c r="N556" s="43">
        <v>30.088999999999999</v>
      </c>
      <c r="O556" s="43">
        <v>0</v>
      </c>
    </row>
    <row r="557" spans="1:15" s="61" customFormat="1" ht="56.25" x14ac:dyDescent="0.25">
      <c r="A557" s="41">
        <f t="shared" si="73"/>
        <v>520</v>
      </c>
      <c r="B557" s="41">
        <f t="shared" si="74"/>
        <v>44</v>
      </c>
      <c r="C557" s="41">
        <v>1708</v>
      </c>
      <c r="D557" s="42" t="s">
        <v>1726</v>
      </c>
      <c r="E557" s="129" t="s">
        <v>1549</v>
      </c>
      <c r="F557" s="129" t="s">
        <v>1727</v>
      </c>
      <c r="G557" s="41" t="s">
        <v>960</v>
      </c>
      <c r="H557" s="43">
        <v>50.6</v>
      </c>
      <c r="I557" s="43">
        <v>25.3</v>
      </c>
      <c r="J557" s="43">
        <v>0</v>
      </c>
      <c r="K557" s="43">
        <v>14.5</v>
      </c>
      <c r="L557" s="43">
        <v>0</v>
      </c>
      <c r="M557" s="43">
        <v>0</v>
      </c>
      <c r="N557" s="43">
        <v>10.8</v>
      </c>
      <c r="O557" s="43">
        <v>0</v>
      </c>
    </row>
    <row r="558" spans="1:15" s="61" customFormat="1" ht="37.5" x14ac:dyDescent="0.25">
      <c r="A558" s="41">
        <f t="shared" si="73"/>
        <v>521</v>
      </c>
      <c r="B558" s="41">
        <f t="shared" si="74"/>
        <v>45</v>
      </c>
      <c r="C558" s="41">
        <v>2070</v>
      </c>
      <c r="D558" s="42" t="s">
        <v>1728</v>
      </c>
      <c r="E558" s="129" t="s">
        <v>1549</v>
      </c>
      <c r="F558" s="129" t="s">
        <v>1729</v>
      </c>
      <c r="G558" s="41" t="s">
        <v>960</v>
      </c>
      <c r="H558" s="43">
        <v>498.77800000000002</v>
      </c>
      <c r="I558" s="43">
        <v>200</v>
      </c>
      <c r="J558" s="43">
        <v>0</v>
      </c>
      <c r="K558" s="43">
        <v>190.77799999999999</v>
      </c>
      <c r="L558" s="43">
        <v>0</v>
      </c>
      <c r="M558" s="43">
        <v>60</v>
      </c>
      <c r="N558" s="43">
        <v>48</v>
      </c>
      <c r="O558" s="43">
        <v>0</v>
      </c>
    </row>
    <row r="559" spans="1:15" s="61" customFormat="1" ht="56.25" x14ac:dyDescent="0.25">
      <c r="A559" s="41">
        <f t="shared" si="73"/>
        <v>522</v>
      </c>
      <c r="B559" s="41">
        <f t="shared" si="74"/>
        <v>46</v>
      </c>
      <c r="C559" s="41">
        <v>2152</v>
      </c>
      <c r="D559" s="42" t="s">
        <v>1730</v>
      </c>
      <c r="E559" s="129" t="s">
        <v>1549</v>
      </c>
      <c r="F559" s="129" t="s">
        <v>1731</v>
      </c>
      <c r="G559" s="41" t="s">
        <v>960</v>
      </c>
      <c r="H559" s="43">
        <v>499.75700000000001</v>
      </c>
      <c r="I559" s="43">
        <v>200</v>
      </c>
      <c r="J559" s="43">
        <v>0</v>
      </c>
      <c r="K559" s="43">
        <v>194.75700000000001</v>
      </c>
      <c r="L559" s="43">
        <v>0</v>
      </c>
      <c r="M559" s="43">
        <v>68</v>
      </c>
      <c r="N559" s="43">
        <v>37</v>
      </c>
      <c r="O559" s="43">
        <v>0</v>
      </c>
    </row>
    <row r="560" spans="1:15" s="61" customFormat="1" ht="56.25" x14ac:dyDescent="0.25">
      <c r="A560" s="41">
        <f t="shared" si="73"/>
        <v>523</v>
      </c>
      <c r="B560" s="41">
        <f t="shared" si="74"/>
        <v>47</v>
      </c>
      <c r="C560" s="41">
        <v>2168</v>
      </c>
      <c r="D560" s="42" t="s">
        <v>1732</v>
      </c>
      <c r="E560" s="129" t="s">
        <v>1549</v>
      </c>
      <c r="F560" s="129" t="s">
        <v>1733</v>
      </c>
      <c r="G560" s="41" t="s">
        <v>1734</v>
      </c>
      <c r="H560" s="43">
        <v>293.58300000000003</v>
      </c>
      <c r="I560" s="43">
        <v>145</v>
      </c>
      <c r="J560" s="43">
        <v>0</v>
      </c>
      <c r="K560" s="43">
        <v>85</v>
      </c>
      <c r="L560" s="43">
        <v>0</v>
      </c>
      <c r="M560" s="43">
        <v>63.582999999999998</v>
      </c>
      <c r="N560" s="43">
        <v>0</v>
      </c>
      <c r="O560" s="43">
        <v>0</v>
      </c>
    </row>
    <row r="561" spans="1:15" s="61" customFormat="1" ht="42" customHeight="1" x14ac:dyDescent="0.25">
      <c r="A561" s="41">
        <f t="shared" si="73"/>
        <v>524</v>
      </c>
      <c r="B561" s="41">
        <f t="shared" si="74"/>
        <v>48</v>
      </c>
      <c r="C561" s="41">
        <v>2283</v>
      </c>
      <c r="D561" s="42" t="s">
        <v>1735</v>
      </c>
      <c r="E561" s="129" t="s">
        <v>1549</v>
      </c>
      <c r="F561" s="129" t="s">
        <v>1736</v>
      </c>
      <c r="G561" s="41" t="s">
        <v>960</v>
      </c>
      <c r="H561" s="43">
        <v>298.14600000000002</v>
      </c>
      <c r="I561" s="43">
        <v>148.77500000000001</v>
      </c>
      <c r="J561" s="43">
        <v>101.604</v>
      </c>
      <c r="K561" s="43">
        <v>0</v>
      </c>
      <c r="L561" s="43">
        <v>0</v>
      </c>
      <c r="M561" s="43">
        <v>27.2</v>
      </c>
      <c r="N561" s="43">
        <v>0</v>
      </c>
      <c r="O561" s="43">
        <v>20.567</v>
      </c>
    </row>
    <row r="562" spans="1:15" s="61" customFormat="1" ht="56.25" x14ac:dyDescent="0.25">
      <c r="A562" s="41">
        <f t="shared" si="73"/>
        <v>525</v>
      </c>
      <c r="B562" s="41">
        <f t="shared" si="74"/>
        <v>49</v>
      </c>
      <c r="C562" s="41">
        <v>2302</v>
      </c>
      <c r="D562" s="42" t="s">
        <v>1737</v>
      </c>
      <c r="E562" s="129" t="s">
        <v>1549</v>
      </c>
      <c r="F562" s="129" t="s">
        <v>2309</v>
      </c>
      <c r="G562" s="41" t="s">
        <v>960</v>
      </c>
      <c r="H562" s="43">
        <v>498.92899999999997</v>
      </c>
      <c r="I562" s="43">
        <v>200</v>
      </c>
      <c r="J562" s="43">
        <v>0</v>
      </c>
      <c r="K562" s="43">
        <v>189.929</v>
      </c>
      <c r="L562" s="43">
        <v>0</v>
      </c>
      <c r="M562" s="43">
        <v>88</v>
      </c>
      <c r="N562" s="43">
        <v>21</v>
      </c>
      <c r="O562" s="43">
        <v>0</v>
      </c>
    </row>
    <row r="563" spans="1:15" s="61" customFormat="1" ht="60" customHeight="1" x14ac:dyDescent="0.25">
      <c r="A563" s="41">
        <f t="shared" si="73"/>
        <v>526</v>
      </c>
      <c r="B563" s="41">
        <f t="shared" si="74"/>
        <v>50</v>
      </c>
      <c r="C563" s="41">
        <v>2332</v>
      </c>
      <c r="D563" s="42" t="s">
        <v>1738</v>
      </c>
      <c r="E563" s="129" t="s">
        <v>1549</v>
      </c>
      <c r="F563" s="129" t="s">
        <v>1739</v>
      </c>
      <c r="G563" s="41" t="s">
        <v>1128</v>
      </c>
      <c r="H563" s="43">
        <v>499.36099999999999</v>
      </c>
      <c r="I563" s="43">
        <v>200</v>
      </c>
      <c r="J563" s="43">
        <v>0</v>
      </c>
      <c r="K563" s="43">
        <v>149.80799999999999</v>
      </c>
      <c r="L563" s="43">
        <v>0</v>
      </c>
      <c r="M563" s="43">
        <v>149.553</v>
      </c>
      <c r="N563" s="43">
        <v>0</v>
      </c>
      <c r="O563" s="43">
        <v>0</v>
      </c>
    </row>
    <row r="564" spans="1:15" s="61" customFormat="1" ht="75" x14ac:dyDescent="0.25">
      <c r="A564" s="41">
        <f t="shared" si="73"/>
        <v>527</v>
      </c>
      <c r="B564" s="41">
        <f t="shared" si="74"/>
        <v>51</v>
      </c>
      <c r="C564" s="41">
        <v>2627</v>
      </c>
      <c r="D564" s="42" t="s">
        <v>1740</v>
      </c>
      <c r="E564" s="129" t="s">
        <v>1549</v>
      </c>
      <c r="F564" s="129" t="s">
        <v>1625</v>
      </c>
      <c r="G564" s="130" t="s">
        <v>960</v>
      </c>
      <c r="H564" s="43">
        <v>472.10199999999998</v>
      </c>
      <c r="I564" s="43">
        <v>200</v>
      </c>
      <c r="J564" s="43">
        <v>0</v>
      </c>
      <c r="K564" s="43">
        <v>165.15199999999999</v>
      </c>
      <c r="L564" s="43">
        <v>0</v>
      </c>
      <c r="M564" s="43">
        <v>67</v>
      </c>
      <c r="N564" s="43">
        <v>39.950000000000003</v>
      </c>
      <c r="O564" s="43">
        <v>0</v>
      </c>
    </row>
    <row r="565" spans="1:15" s="61" customFormat="1" ht="56.25" x14ac:dyDescent="0.25">
      <c r="A565" s="41">
        <f t="shared" si="73"/>
        <v>528</v>
      </c>
      <c r="B565" s="41">
        <f t="shared" si="74"/>
        <v>52</v>
      </c>
      <c r="C565" s="41">
        <v>199</v>
      </c>
      <c r="D565" s="42" t="s">
        <v>2165</v>
      </c>
      <c r="E565" s="129" t="s">
        <v>2030</v>
      </c>
      <c r="F565" s="129" t="s">
        <v>2166</v>
      </c>
      <c r="G565" s="130" t="s">
        <v>960</v>
      </c>
      <c r="H565" s="43">
        <v>243.846</v>
      </c>
      <c r="I565" s="43">
        <v>121.9</v>
      </c>
      <c r="J565" s="43">
        <v>0</v>
      </c>
      <c r="K565" s="43">
        <v>69.945999999999998</v>
      </c>
      <c r="L565" s="43">
        <v>0</v>
      </c>
      <c r="M565" s="43">
        <v>52</v>
      </c>
      <c r="N565" s="43">
        <v>0</v>
      </c>
      <c r="O565" s="43">
        <v>0</v>
      </c>
    </row>
    <row r="566" spans="1:15" s="61" customFormat="1" ht="57" customHeight="1" x14ac:dyDescent="0.25">
      <c r="A566" s="41">
        <f t="shared" si="73"/>
        <v>529</v>
      </c>
      <c r="B566" s="41">
        <f t="shared" si="74"/>
        <v>53</v>
      </c>
      <c r="C566" s="41">
        <v>219</v>
      </c>
      <c r="D566" s="42" t="s">
        <v>2167</v>
      </c>
      <c r="E566" s="129" t="s">
        <v>2030</v>
      </c>
      <c r="F566" s="129" t="s">
        <v>1700</v>
      </c>
      <c r="G566" s="130" t="s">
        <v>960</v>
      </c>
      <c r="H566" s="43">
        <v>293.30099999999999</v>
      </c>
      <c r="I566" s="43">
        <v>146.6</v>
      </c>
      <c r="J566" s="43">
        <v>0</v>
      </c>
      <c r="K566" s="43">
        <v>82.700999999999993</v>
      </c>
      <c r="L566" s="43">
        <v>0</v>
      </c>
      <c r="M566" s="43">
        <v>52</v>
      </c>
      <c r="N566" s="43">
        <v>12</v>
      </c>
      <c r="O566" s="43">
        <v>0</v>
      </c>
    </row>
    <row r="567" spans="1:15" s="61" customFormat="1" ht="56.25" x14ac:dyDescent="0.25">
      <c r="A567" s="41">
        <f t="shared" si="73"/>
        <v>530</v>
      </c>
      <c r="B567" s="41">
        <f t="shared" si="74"/>
        <v>54</v>
      </c>
      <c r="C567" s="41">
        <v>305</v>
      </c>
      <c r="D567" s="42" t="s">
        <v>2168</v>
      </c>
      <c r="E567" s="129" t="s">
        <v>2030</v>
      </c>
      <c r="F567" s="129" t="s">
        <v>1387</v>
      </c>
      <c r="G567" s="130" t="s">
        <v>1388</v>
      </c>
      <c r="H567" s="43">
        <v>384.86</v>
      </c>
      <c r="I567" s="43">
        <v>192.43</v>
      </c>
      <c r="J567" s="43">
        <v>111.60899999999999</v>
      </c>
      <c r="K567" s="43">
        <v>0</v>
      </c>
      <c r="L567" s="43">
        <v>0</v>
      </c>
      <c r="M567" s="43">
        <v>80.820999999999998</v>
      </c>
      <c r="N567" s="43">
        <v>0</v>
      </c>
      <c r="O567" s="43">
        <v>0</v>
      </c>
    </row>
    <row r="568" spans="1:15" s="40" customFormat="1" ht="69.75" customHeight="1" x14ac:dyDescent="0.25">
      <c r="A568" s="41">
        <f t="shared" si="73"/>
        <v>531</v>
      </c>
      <c r="B568" s="41">
        <f t="shared" si="74"/>
        <v>55</v>
      </c>
      <c r="C568" s="41">
        <v>647</v>
      </c>
      <c r="D568" s="42" t="s">
        <v>2386</v>
      </c>
      <c r="E568" s="129" t="s">
        <v>2030</v>
      </c>
      <c r="F568" s="129" t="s">
        <v>2426</v>
      </c>
      <c r="G568" s="41" t="s">
        <v>2387</v>
      </c>
      <c r="H568" s="43">
        <v>297.05900000000003</v>
      </c>
      <c r="I568" s="43">
        <v>148.232</v>
      </c>
      <c r="J568" s="43">
        <v>100.827</v>
      </c>
      <c r="K568" s="43">
        <v>0</v>
      </c>
      <c r="L568" s="43">
        <v>0</v>
      </c>
      <c r="M568" s="43">
        <v>48</v>
      </c>
      <c r="N568" s="43">
        <v>0</v>
      </c>
      <c r="O568" s="43">
        <v>0</v>
      </c>
    </row>
    <row r="569" spans="1:15" s="61" customFormat="1" ht="37.5" x14ac:dyDescent="0.25">
      <c r="A569" s="41">
        <f t="shared" si="73"/>
        <v>532</v>
      </c>
      <c r="B569" s="41">
        <f t="shared" si="74"/>
        <v>56</v>
      </c>
      <c r="C569" s="41">
        <v>721</v>
      </c>
      <c r="D569" s="42" t="s">
        <v>2169</v>
      </c>
      <c r="E569" s="129" t="s">
        <v>2030</v>
      </c>
      <c r="F569" s="129" t="s">
        <v>1381</v>
      </c>
      <c r="G569" s="130" t="s">
        <v>1125</v>
      </c>
      <c r="H569" s="43">
        <v>438.95</v>
      </c>
      <c r="I569" s="43">
        <v>200</v>
      </c>
      <c r="J569" s="43">
        <v>0</v>
      </c>
      <c r="K569" s="43">
        <v>133.94999999999999</v>
      </c>
      <c r="L569" s="43">
        <v>0</v>
      </c>
      <c r="M569" s="43">
        <v>105</v>
      </c>
      <c r="N569" s="43">
        <v>0</v>
      </c>
      <c r="O569" s="43">
        <v>0</v>
      </c>
    </row>
    <row r="570" spans="1:15" s="61" customFormat="1" ht="75" x14ac:dyDescent="0.25">
      <c r="A570" s="41">
        <f t="shared" si="73"/>
        <v>533</v>
      </c>
      <c r="B570" s="41">
        <f t="shared" si="74"/>
        <v>57</v>
      </c>
      <c r="C570" s="41">
        <v>1541</v>
      </c>
      <c r="D570" s="42" t="s">
        <v>2170</v>
      </c>
      <c r="E570" s="129" t="s">
        <v>2030</v>
      </c>
      <c r="F570" s="129" t="s">
        <v>2171</v>
      </c>
      <c r="G570" s="130" t="s">
        <v>127</v>
      </c>
      <c r="H570" s="43">
        <v>462.34</v>
      </c>
      <c r="I570" s="43">
        <v>200</v>
      </c>
      <c r="J570" s="43">
        <v>0</v>
      </c>
      <c r="K570" s="43">
        <v>177.34</v>
      </c>
      <c r="L570" s="43">
        <v>0</v>
      </c>
      <c r="M570" s="43">
        <v>85</v>
      </c>
      <c r="N570" s="43">
        <v>0</v>
      </c>
      <c r="O570" s="43">
        <v>0</v>
      </c>
    </row>
    <row r="571" spans="1:15" s="61" customFormat="1" ht="60.75" customHeight="1" x14ac:dyDescent="0.25">
      <c r="A571" s="41">
        <f t="shared" si="73"/>
        <v>534</v>
      </c>
      <c r="B571" s="41">
        <f t="shared" si="74"/>
        <v>58</v>
      </c>
      <c r="C571" s="41">
        <v>1571</v>
      </c>
      <c r="D571" s="42" t="s">
        <v>2172</v>
      </c>
      <c r="E571" s="129" t="s">
        <v>2030</v>
      </c>
      <c r="F571" s="129" t="s">
        <v>2173</v>
      </c>
      <c r="G571" s="130" t="s">
        <v>1519</v>
      </c>
      <c r="H571" s="43">
        <v>299.99</v>
      </c>
      <c r="I571" s="43">
        <v>149.69999999999999</v>
      </c>
      <c r="J571" s="43">
        <v>89.29</v>
      </c>
      <c r="K571" s="43">
        <v>0</v>
      </c>
      <c r="L571" s="43">
        <v>0</v>
      </c>
      <c r="M571" s="43">
        <v>61</v>
      </c>
      <c r="N571" s="43">
        <v>0</v>
      </c>
      <c r="O571" s="43">
        <v>0</v>
      </c>
    </row>
    <row r="572" spans="1:15" s="11" customFormat="1" ht="20.25" x14ac:dyDescent="0.3">
      <c r="A572" s="10"/>
      <c r="B572" s="13">
        <f>B573+B611+B619</f>
        <v>57</v>
      </c>
      <c r="C572" s="5"/>
      <c r="D572" s="9" t="s">
        <v>21</v>
      </c>
      <c r="E572" s="67"/>
      <c r="F572" s="67"/>
      <c r="G572" s="5"/>
      <c r="H572" s="12">
        <f t="shared" ref="H572:O572" si="75">H573+H611+H619</f>
        <v>21330.462</v>
      </c>
      <c r="I572" s="12">
        <f t="shared" si="75"/>
        <v>9557.9339999999975</v>
      </c>
      <c r="J572" s="12">
        <f t="shared" si="75"/>
        <v>1915.8220000000003</v>
      </c>
      <c r="K572" s="12">
        <f t="shared" si="75"/>
        <v>843.63499999999999</v>
      </c>
      <c r="L572" s="12">
        <f t="shared" si="75"/>
        <v>2777.1909999999998</v>
      </c>
      <c r="M572" s="12">
        <f t="shared" si="75"/>
        <v>5419.2049999999999</v>
      </c>
      <c r="N572" s="29">
        <f t="shared" si="75"/>
        <v>145.251</v>
      </c>
      <c r="O572" s="30">
        <f t="shared" si="75"/>
        <v>671.42400000000009</v>
      </c>
    </row>
    <row r="573" spans="1:15" s="24" customFormat="1" ht="20.25" x14ac:dyDescent="0.3">
      <c r="A573" s="19"/>
      <c r="B573" s="20">
        <v>37</v>
      </c>
      <c r="C573" s="21"/>
      <c r="D573" s="22" t="s">
        <v>94</v>
      </c>
      <c r="E573" s="68"/>
      <c r="F573" s="68"/>
      <c r="G573" s="21"/>
      <c r="H573" s="28">
        <f>SUM(H574:H610)</f>
        <v>12587.602000000001</v>
      </c>
      <c r="I573" s="28">
        <f t="shared" ref="I573:O573" si="76">SUM(I574:I610)</f>
        <v>5869.6729999999989</v>
      </c>
      <c r="J573" s="28">
        <f t="shared" si="76"/>
        <v>1553.1420000000003</v>
      </c>
      <c r="K573" s="28">
        <f t="shared" si="76"/>
        <v>843.63499999999999</v>
      </c>
      <c r="L573" s="28">
        <f t="shared" si="76"/>
        <v>0</v>
      </c>
      <c r="M573" s="28">
        <f t="shared" si="76"/>
        <v>3831.817</v>
      </c>
      <c r="N573" s="28">
        <f t="shared" si="76"/>
        <v>35.770000000000003</v>
      </c>
      <c r="O573" s="28">
        <f t="shared" si="76"/>
        <v>453.56500000000005</v>
      </c>
    </row>
    <row r="574" spans="1:15" s="61" customFormat="1" ht="60.75" customHeight="1" x14ac:dyDescent="0.25">
      <c r="A574" s="41">
        <f>A571+1</f>
        <v>535</v>
      </c>
      <c r="B574" s="41">
        <v>1</v>
      </c>
      <c r="C574" s="41">
        <v>116</v>
      </c>
      <c r="D574" s="42" t="s">
        <v>520</v>
      </c>
      <c r="E574" s="129" t="s">
        <v>43</v>
      </c>
      <c r="F574" s="129" t="s">
        <v>130</v>
      </c>
      <c r="G574" s="130" t="s">
        <v>131</v>
      </c>
      <c r="H574" s="43">
        <v>299.83800000000002</v>
      </c>
      <c r="I574" s="43">
        <v>149.9</v>
      </c>
      <c r="J574" s="43">
        <v>88.438000000000002</v>
      </c>
      <c r="K574" s="43">
        <v>0</v>
      </c>
      <c r="L574" s="43">
        <v>0</v>
      </c>
      <c r="M574" s="43">
        <v>40</v>
      </c>
      <c r="N574" s="43">
        <v>0</v>
      </c>
      <c r="O574" s="43">
        <v>21.5</v>
      </c>
    </row>
    <row r="575" spans="1:15" s="61" customFormat="1" ht="60.75" customHeight="1" x14ac:dyDescent="0.25">
      <c r="A575" s="41">
        <f>A574+1</f>
        <v>536</v>
      </c>
      <c r="B575" s="41">
        <f>B574+1</f>
        <v>2</v>
      </c>
      <c r="C575" s="41">
        <v>278</v>
      </c>
      <c r="D575" s="42" t="s">
        <v>516</v>
      </c>
      <c r="E575" s="129" t="s">
        <v>43</v>
      </c>
      <c r="F575" s="129" t="s">
        <v>130</v>
      </c>
      <c r="G575" s="130" t="s">
        <v>517</v>
      </c>
      <c r="H575" s="43">
        <v>299.77800000000002</v>
      </c>
      <c r="I575" s="43">
        <v>149.80000000000001</v>
      </c>
      <c r="J575" s="43">
        <v>88.522999999999996</v>
      </c>
      <c r="K575" s="43">
        <v>0</v>
      </c>
      <c r="L575" s="43">
        <v>0</v>
      </c>
      <c r="M575" s="43">
        <v>40</v>
      </c>
      <c r="N575" s="43">
        <v>0</v>
      </c>
      <c r="O575" s="43">
        <v>21.454999999999998</v>
      </c>
    </row>
    <row r="576" spans="1:15" s="61" customFormat="1" ht="46.5" customHeight="1" x14ac:dyDescent="0.25">
      <c r="A576" s="41">
        <f>A575+1</f>
        <v>537</v>
      </c>
      <c r="B576" s="41">
        <f>B575+1</f>
        <v>3</v>
      </c>
      <c r="C576" s="41">
        <v>638</v>
      </c>
      <c r="D576" s="42" t="s">
        <v>523</v>
      </c>
      <c r="E576" s="129" t="s">
        <v>43</v>
      </c>
      <c r="F576" s="129" t="s">
        <v>130</v>
      </c>
      <c r="G576" s="130" t="s">
        <v>135</v>
      </c>
      <c r="H576" s="43">
        <v>299.99400000000003</v>
      </c>
      <c r="I576" s="43">
        <v>149</v>
      </c>
      <c r="J576" s="43">
        <v>89.494</v>
      </c>
      <c r="K576" s="43">
        <v>0</v>
      </c>
      <c r="L576" s="43">
        <v>0</v>
      </c>
      <c r="M576" s="43">
        <v>31.5</v>
      </c>
      <c r="N576" s="43">
        <v>0</v>
      </c>
      <c r="O576" s="43">
        <v>30</v>
      </c>
    </row>
    <row r="577" spans="1:15" s="40" customFormat="1" ht="56.25" customHeight="1" x14ac:dyDescent="0.25">
      <c r="A577" s="41">
        <f t="shared" ref="A577:A610" si="77">A576+1</f>
        <v>538</v>
      </c>
      <c r="B577" s="41">
        <f t="shared" ref="B577:B586" si="78">B576+1</f>
        <v>4</v>
      </c>
      <c r="C577" s="41">
        <v>774</v>
      </c>
      <c r="D577" s="42" t="s">
        <v>521</v>
      </c>
      <c r="E577" s="129" t="s">
        <v>43</v>
      </c>
      <c r="F577" s="129" t="s">
        <v>130</v>
      </c>
      <c r="G577" s="41" t="s">
        <v>522</v>
      </c>
      <c r="H577" s="43">
        <v>161.14400000000001</v>
      </c>
      <c r="I577" s="43">
        <v>80.5</v>
      </c>
      <c r="J577" s="43">
        <v>48.244</v>
      </c>
      <c r="K577" s="43">
        <v>0</v>
      </c>
      <c r="L577" s="43">
        <v>0</v>
      </c>
      <c r="M577" s="43">
        <v>32.4</v>
      </c>
      <c r="N577" s="43">
        <v>0</v>
      </c>
      <c r="O577" s="43">
        <v>0</v>
      </c>
    </row>
    <row r="578" spans="1:15" s="40" customFormat="1" ht="66" customHeight="1" x14ac:dyDescent="0.25">
      <c r="A578" s="41">
        <f t="shared" si="77"/>
        <v>539</v>
      </c>
      <c r="B578" s="41">
        <f t="shared" si="78"/>
        <v>5</v>
      </c>
      <c r="C578" s="41">
        <v>1532</v>
      </c>
      <c r="D578" s="42" t="s">
        <v>518</v>
      </c>
      <c r="E578" s="129" t="s">
        <v>43</v>
      </c>
      <c r="F578" s="129" t="s">
        <v>132</v>
      </c>
      <c r="G578" s="41" t="s">
        <v>133</v>
      </c>
      <c r="H578" s="43">
        <v>499.99400000000003</v>
      </c>
      <c r="I578" s="43">
        <v>200</v>
      </c>
      <c r="J578" s="43">
        <v>99.994</v>
      </c>
      <c r="K578" s="43">
        <v>0</v>
      </c>
      <c r="L578" s="43">
        <v>0</v>
      </c>
      <c r="M578" s="43">
        <v>200</v>
      </c>
      <c r="N578" s="43">
        <v>0</v>
      </c>
      <c r="O578" s="43">
        <v>0</v>
      </c>
    </row>
    <row r="579" spans="1:15" s="40" customFormat="1" ht="60" customHeight="1" x14ac:dyDescent="0.25">
      <c r="A579" s="41">
        <f t="shared" si="77"/>
        <v>540</v>
      </c>
      <c r="B579" s="41">
        <f t="shared" si="78"/>
        <v>6</v>
      </c>
      <c r="C579" s="41">
        <v>2247</v>
      </c>
      <c r="D579" s="42" t="s">
        <v>519</v>
      </c>
      <c r="E579" s="129" t="s">
        <v>43</v>
      </c>
      <c r="F579" s="129" t="s">
        <v>132</v>
      </c>
      <c r="G579" s="41" t="s">
        <v>134</v>
      </c>
      <c r="H579" s="43">
        <v>220</v>
      </c>
      <c r="I579" s="43">
        <v>110</v>
      </c>
      <c r="J579" s="43">
        <v>0</v>
      </c>
      <c r="K579" s="43">
        <v>0</v>
      </c>
      <c r="L579" s="43">
        <v>0</v>
      </c>
      <c r="M579" s="43">
        <v>110</v>
      </c>
      <c r="N579" s="43">
        <v>0</v>
      </c>
      <c r="O579" s="43">
        <v>0</v>
      </c>
    </row>
    <row r="580" spans="1:15" s="40" customFormat="1" ht="37.5" x14ac:dyDescent="0.25">
      <c r="A580" s="41">
        <f t="shared" si="77"/>
        <v>541</v>
      </c>
      <c r="B580" s="41">
        <f t="shared" si="78"/>
        <v>7</v>
      </c>
      <c r="C580" s="41">
        <v>254</v>
      </c>
      <c r="D580" s="42" t="s">
        <v>969</v>
      </c>
      <c r="E580" s="129" t="s">
        <v>836</v>
      </c>
      <c r="F580" s="129" t="s">
        <v>970</v>
      </c>
      <c r="G580" s="41" t="s">
        <v>971</v>
      </c>
      <c r="H580" s="43">
        <v>400</v>
      </c>
      <c r="I580" s="43">
        <v>200</v>
      </c>
      <c r="J580" s="43">
        <v>0</v>
      </c>
      <c r="K580" s="43">
        <v>119</v>
      </c>
      <c r="L580" s="43">
        <v>0</v>
      </c>
      <c r="M580" s="43">
        <v>40.5</v>
      </c>
      <c r="N580" s="43">
        <v>0</v>
      </c>
      <c r="O580" s="43">
        <v>40.5</v>
      </c>
    </row>
    <row r="581" spans="1:15" s="40" customFormat="1" ht="60" customHeight="1" x14ac:dyDescent="0.25">
      <c r="A581" s="41">
        <f t="shared" si="77"/>
        <v>542</v>
      </c>
      <c r="B581" s="41">
        <f t="shared" si="78"/>
        <v>8</v>
      </c>
      <c r="C581" s="41">
        <v>794</v>
      </c>
      <c r="D581" s="42" t="s">
        <v>966</v>
      </c>
      <c r="E581" s="129" t="s">
        <v>836</v>
      </c>
      <c r="F581" s="129" t="s">
        <v>967</v>
      </c>
      <c r="G581" s="41" t="s">
        <v>968</v>
      </c>
      <c r="H581" s="43">
        <v>399.98500000000001</v>
      </c>
      <c r="I581" s="43">
        <v>197</v>
      </c>
      <c r="J581" s="43">
        <v>0</v>
      </c>
      <c r="K581" s="43">
        <v>120.985</v>
      </c>
      <c r="L581" s="43">
        <v>0</v>
      </c>
      <c r="M581" s="43">
        <v>82</v>
      </c>
      <c r="N581" s="43">
        <v>0</v>
      </c>
      <c r="O581" s="43">
        <v>0</v>
      </c>
    </row>
    <row r="582" spans="1:15" s="40" customFormat="1" ht="60" customHeight="1" x14ac:dyDescent="0.25">
      <c r="A582" s="41">
        <f t="shared" si="77"/>
        <v>543</v>
      </c>
      <c r="B582" s="41">
        <f t="shared" si="78"/>
        <v>9</v>
      </c>
      <c r="C582" s="41">
        <v>878</v>
      </c>
      <c r="D582" s="42" t="s">
        <v>965</v>
      </c>
      <c r="E582" s="129" t="s">
        <v>836</v>
      </c>
      <c r="F582" s="129" t="s">
        <v>132</v>
      </c>
      <c r="G582" s="41" t="s">
        <v>134</v>
      </c>
      <c r="H582" s="43">
        <v>299.60399999999998</v>
      </c>
      <c r="I582" s="43">
        <v>149.60400000000001</v>
      </c>
      <c r="J582" s="43">
        <v>0</v>
      </c>
      <c r="K582" s="43">
        <v>0</v>
      </c>
      <c r="L582" s="43">
        <v>0</v>
      </c>
      <c r="M582" s="43">
        <v>150</v>
      </c>
      <c r="N582" s="43">
        <v>0</v>
      </c>
      <c r="O582" s="43">
        <v>0</v>
      </c>
    </row>
    <row r="583" spans="1:15" s="40" customFormat="1" ht="37.5" x14ac:dyDescent="0.25">
      <c r="A583" s="41">
        <f t="shared" si="77"/>
        <v>544</v>
      </c>
      <c r="B583" s="41">
        <f t="shared" si="78"/>
        <v>10</v>
      </c>
      <c r="C583" s="41">
        <v>1333</v>
      </c>
      <c r="D583" s="42" t="s">
        <v>961</v>
      </c>
      <c r="E583" s="129" t="s">
        <v>836</v>
      </c>
      <c r="F583" s="129" t="s">
        <v>962</v>
      </c>
      <c r="G583" s="41" t="s">
        <v>963</v>
      </c>
      <c r="H583" s="43">
        <v>394.47699999999998</v>
      </c>
      <c r="I583" s="43">
        <v>197</v>
      </c>
      <c r="J583" s="43">
        <v>85.301000000000002</v>
      </c>
      <c r="K583" s="43">
        <v>30</v>
      </c>
      <c r="L583" s="43">
        <v>0</v>
      </c>
      <c r="M583" s="43">
        <v>42</v>
      </c>
      <c r="N583" s="43">
        <v>0</v>
      </c>
      <c r="O583" s="43">
        <v>40.176000000000002</v>
      </c>
    </row>
    <row r="584" spans="1:15" s="40" customFormat="1" ht="63.75" customHeight="1" x14ac:dyDescent="0.25">
      <c r="A584" s="41">
        <f t="shared" si="77"/>
        <v>545</v>
      </c>
      <c r="B584" s="41">
        <f t="shared" si="78"/>
        <v>11</v>
      </c>
      <c r="C584" s="41">
        <v>1374</v>
      </c>
      <c r="D584" s="42" t="s">
        <v>964</v>
      </c>
      <c r="E584" s="129" t="s">
        <v>836</v>
      </c>
      <c r="F584" s="129" t="s">
        <v>132</v>
      </c>
      <c r="G584" s="41" t="s">
        <v>133</v>
      </c>
      <c r="H584" s="43">
        <v>399.95400000000001</v>
      </c>
      <c r="I584" s="43">
        <v>199.977</v>
      </c>
      <c r="J584" s="43">
        <v>0</v>
      </c>
      <c r="K584" s="43">
        <v>0</v>
      </c>
      <c r="L584" s="43">
        <v>0</v>
      </c>
      <c r="M584" s="43">
        <v>199.977</v>
      </c>
      <c r="N584" s="43">
        <v>0</v>
      </c>
      <c r="O584" s="43">
        <v>0</v>
      </c>
    </row>
    <row r="585" spans="1:15" s="52" customFormat="1" ht="57.75" customHeight="1" x14ac:dyDescent="0.25">
      <c r="A585" s="41">
        <f t="shared" si="77"/>
        <v>546</v>
      </c>
      <c r="B585" s="41">
        <f t="shared" si="78"/>
        <v>12</v>
      </c>
      <c r="C585" s="62">
        <v>369</v>
      </c>
      <c r="D585" s="42" t="s">
        <v>1143</v>
      </c>
      <c r="E585" s="129" t="s">
        <v>1065</v>
      </c>
      <c r="F585" s="129" t="s">
        <v>1144</v>
      </c>
      <c r="G585" s="41" t="s">
        <v>517</v>
      </c>
      <c r="H585" s="63">
        <v>129.959</v>
      </c>
      <c r="I585" s="63">
        <v>62</v>
      </c>
      <c r="J585" s="63">
        <v>0</v>
      </c>
      <c r="K585" s="63">
        <v>37.959000000000003</v>
      </c>
      <c r="L585" s="63">
        <v>0</v>
      </c>
      <c r="M585" s="63">
        <v>30</v>
      </c>
      <c r="N585" s="63">
        <v>0</v>
      </c>
      <c r="O585" s="63">
        <v>0</v>
      </c>
    </row>
    <row r="586" spans="1:15" s="52" customFormat="1" ht="56.25" x14ac:dyDescent="0.25">
      <c r="A586" s="41">
        <f t="shared" si="77"/>
        <v>547</v>
      </c>
      <c r="B586" s="41">
        <f t="shared" si="78"/>
        <v>13</v>
      </c>
      <c r="C586" s="62">
        <v>652</v>
      </c>
      <c r="D586" s="42" t="s">
        <v>1141</v>
      </c>
      <c r="E586" s="129" t="s">
        <v>1065</v>
      </c>
      <c r="F586" s="129" t="s">
        <v>1142</v>
      </c>
      <c r="G586" s="41" t="s">
        <v>534</v>
      </c>
      <c r="H586" s="63">
        <v>499.72</v>
      </c>
      <c r="I586" s="63">
        <v>200</v>
      </c>
      <c r="J586" s="63">
        <v>149.72</v>
      </c>
      <c r="K586" s="63">
        <v>0</v>
      </c>
      <c r="L586" s="63">
        <v>0</v>
      </c>
      <c r="M586" s="63">
        <v>150</v>
      </c>
      <c r="N586" s="63">
        <v>0</v>
      </c>
      <c r="O586" s="63">
        <v>0</v>
      </c>
    </row>
    <row r="587" spans="1:15" s="52" customFormat="1" ht="37.5" x14ac:dyDescent="0.25">
      <c r="A587" s="41">
        <f t="shared" si="77"/>
        <v>548</v>
      </c>
      <c r="B587" s="41">
        <f t="shared" ref="B587:B610" si="79">B586+1</f>
        <v>14</v>
      </c>
      <c r="C587" s="62">
        <v>886</v>
      </c>
      <c r="D587" s="42" t="s">
        <v>1145</v>
      </c>
      <c r="E587" s="129" t="s">
        <v>1065</v>
      </c>
      <c r="F587" s="129" t="s">
        <v>1146</v>
      </c>
      <c r="G587" s="41" t="s">
        <v>1147</v>
      </c>
      <c r="H587" s="63">
        <v>299.99900000000002</v>
      </c>
      <c r="I587" s="63">
        <v>149</v>
      </c>
      <c r="J587" s="63">
        <v>70.224999999999994</v>
      </c>
      <c r="K587" s="63">
        <v>15</v>
      </c>
      <c r="L587" s="63">
        <v>0</v>
      </c>
      <c r="M587" s="63">
        <v>39</v>
      </c>
      <c r="N587" s="63">
        <v>0</v>
      </c>
      <c r="O587" s="63">
        <v>26.774000000000001</v>
      </c>
    </row>
    <row r="588" spans="1:15" s="52" customFormat="1" ht="65.25" customHeight="1" x14ac:dyDescent="0.25">
      <c r="A588" s="41">
        <f t="shared" si="77"/>
        <v>549</v>
      </c>
      <c r="B588" s="41">
        <f t="shared" si="79"/>
        <v>15</v>
      </c>
      <c r="C588" s="62">
        <v>1196</v>
      </c>
      <c r="D588" s="42" t="s">
        <v>1139</v>
      </c>
      <c r="E588" s="129" t="s">
        <v>1065</v>
      </c>
      <c r="F588" s="129" t="s">
        <v>132</v>
      </c>
      <c r="G588" s="41" t="s">
        <v>534</v>
      </c>
      <c r="H588" s="63">
        <v>475.98700000000002</v>
      </c>
      <c r="I588" s="63">
        <v>200</v>
      </c>
      <c r="J588" s="63">
        <v>125.98699999999999</v>
      </c>
      <c r="K588" s="63">
        <v>0</v>
      </c>
      <c r="L588" s="63">
        <v>0</v>
      </c>
      <c r="M588" s="63">
        <v>150</v>
      </c>
      <c r="N588" s="63">
        <v>0</v>
      </c>
      <c r="O588" s="63">
        <v>0</v>
      </c>
    </row>
    <row r="589" spans="1:15" s="52" customFormat="1" ht="65.25" customHeight="1" x14ac:dyDescent="0.25">
      <c r="A589" s="41">
        <f t="shared" si="77"/>
        <v>550</v>
      </c>
      <c r="B589" s="41">
        <f t="shared" si="79"/>
        <v>16</v>
      </c>
      <c r="C589" s="62">
        <v>1893</v>
      </c>
      <c r="D589" s="42" t="s">
        <v>1140</v>
      </c>
      <c r="E589" s="129" t="s">
        <v>1065</v>
      </c>
      <c r="F589" s="129" t="s">
        <v>132</v>
      </c>
      <c r="G589" s="41" t="s">
        <v>133</v>
      </c>
      <c r="H589" s="63">
        <v>499.976</v>
      </c>
      <c r="I589" s="63">
        <v>200</v>
      </c>
      <c r="J589" s="63">
        <v>0</v>
      </c>
      <c r="K589" s="63">
        <v>99.975999999999999</v>
      </c>
      <c r="L589" s="63">
        <v>0</v>
      </c>
      <c r="M589" s="63">
        <v>200</v>
      </c>
      <c r="N589" s="63">
        <v>0</v>
      </c>
      <c r="O589" s="63">
        <v>0</v>
      </c>
    </row>
    <row r="590" spans="1:15" s="52" customFormat="1" ht="65.25" customHeight="1" x14ac:dyDescent="0.25">
      <c r="A590" s="41">
        <f t="shared" si="77"/>
        <v>551</v>
      </c>
      <c r="B590" s="41">
        <f t="shared" si="79"/>
        <v>17</v>
      </c>
      <c r="C590" s="62">
        <v>11</v>
      </c>
      <c r="D590" s="42" t="s">
        <v>1400</v>
      </c>
      <c r="E590" s="129" t="s">
        <v>1231</v>
      </c>
      <c r="F590" s="129" t="s">
        <v>1401</v>
      </c>
      <c r="G590" s="41" t="s">
        <v>1402</v>
      </c>
      <c r="H590" s="63">
        <v>299.95</v>
      </c>
      <c r="I590" s="63">
        <v>149.97499999999999</v>
      </c>
      <c r="J590" s="63">
        <v>0</v>
      </c>
      <c r="K590" s="63">
        <v>0</v>
      </c>
      <c r="L590" s="63">
        <v>0</v>
      </c>
      <c r="M590" s="63">
        <v>149.97499999999999</v>
      </c>
      <c r="N590" s="63">
        <v>0</v>
      </c>
      <c r="O590" s="63">
        <v>0</v>
      </c>
    </row>
    <row r="591" spans="1:15" s="52" customFormat="1" ht="65.25" customHeight="1" x14ac:dyDescent="0.25">
      <c r="A591" s="41">
        <f t="shared" si="77"/>
        <v>552</v>
      </c>
      <c r="B591" s="41">
        <f t="shared" si="79"/>
        <v>18</v>
      </c>
      <c r="C591" s="62">
        <v>869</v>
      </c>
      <c r="D591" s="42" t="s">
        <v>1394</v>
      </c>
      <c r="E591" s="129" t="s">
        <v>1231</v>
      </c>
      <c r="F591" s="129" t="s">
        <v>132</v>
      </c>
      <c r="G591" s="41" t="s">
        <v>133</v>
      </c>
      <c r="H591" s="63">
        <v>260.98099999999999</v>
      </c>
      <c r="I591" s="63">
        <v>130.17099999999999</v>
      </c>
      <c r="J591" s="63">
        <v>0</v>
      </c>
      <c r="K591" s="63">
        <v>0</v>
      </c>
      <c r="L591" s="63">
        <v>0</v>
      </c>
      <c r="M591" s="63">
        <v>130.81</v>
      </c>
      <c r="N591" s="63">
        <v>0</v>
      </c>
      <c r="O591" s="63">
        <v>0</v>
      </c>
    </row>
    <row r="592" spans="1:15" s="52" customFormat="1" ht="63" x14ac:dyDescent="0.25">
      <c r="A592" s="41">
        <f t="shared" si="77"/>
        <v>553</v>
      </c>
      <c r="B592" s="41">
        <f t="shared" si="79"/>
        <v>19</v>
      </c>
      <c r="C592" s="62">
        <v>1220</v>
      </c>
      <c r="D592" s="42" t="s">
        <v>1403</v>
      </c>
      <c r="E592" s="129" t="s">
        <v>1231</v>
      </c>
      <c r="F592" s="129" t="s">
        <v>132</v>
      </c>
      <c r="G592" s="41" t="s">
        <v>131</v>
      </c>
      <c r="H592" s="63">
        <v>299.99900000000002</v>
      </c>
      <c r="I592" s="63">
        <v>149.999</v>
      </c>
      <c r="J592" s="63">
        <v>77.834999999999994</v>
      </c>
      <c r="K592" s="63">
        <v>0</v>
      </c>
      <c r="L592" s="63">
        <v>0</v>
      </c>
      <c r="M592" s="63">
        <v>40</v>
      </c>
      <c r="N592" s="63">
        <v>0</v>
      </c>
      <c r="O592" s="63">
        <v>32.164999999999999</v>
      </c>
    </row>
    <row r="593" spans="1:15" s="52" customFormat="1" ht="37.5" x14ac:dyDescent="0.25">
      <c r="A593" s="41">
        <f t="shared" si="77"/>
        <v>554</v>
      </c>
      <c r="B593" s="41">
        <f t="shared" si="79"/>
        <v>20</v>
      </c>
      <c r="C593" s="62">
        <v>1328</v>
      </c>
      <c r="D593" s="42" t="s">
        <v>1404</v>
      </c>
      <c r="E593" s="129" t="s">
        <v>1231</v>
      </c>
      <c r="F593" s="129" t="s">
        <v>962</v>
      </c>
      <c r="G593" s="41" t="s">
        <v>1405</v>
      </c>
      <c r="H593" s="63">
        <v>405.99900000000002</v>
      </c>
      <c r="I593" s="63">
        <v>198</v>
      </c>
      <c r="J593" s="63">
        <v>83.194999999999993</v>
      </c>
      <c r="K593" s="63">
        <v>30</v>
      </c>
      <c r="L593" s="63">
        <v>0</v>
      </c>
      <c r="M593" s="63">
        <v>50</v>
      </c>
      <c r="N593" s="63">
        <v>0</v>
      </c>
      <c r="O593" s="63">
        <v>44.804000000000002</v>
      </c>
    </row>
    <row r="594" spans="1:15" s="52" customFormat="1" ht="65.25" customHeight="1" x14ac:dyDescent="0.25">
      <c r="A594" s="41">
        <f t="shared" si="77"/>
        <v>555</v>
      </c>
      <c r="B594" s="41">
        <f t="shared" si="79"/>
        <v>21</v>
      </c>
      <c r="C594" s="62">
        <v>1341</v>
      </c>
      <c r="D594" s="42" t="s">
        <v>1396</v>
      </c>
      <c r="E594" s="129" t="s">
        <v>1231</v>
      </c>
      <c r="F594" s="129" t="s">
        <v>1397</v>
      </c>
      <c r="G594" s="41" t="s">
        <v>1398</v>
      </c>
      <c r="H594" s="63">
        <v>427.62200000000001</v>
      </c>
      <c r="I594" s="63">
        <v>200</v>
      </c>
      <c r="J594" s="63">
        <v>141.62200000000001</v>
      </c>
      <c r="K594" s="63">
        <v>0</v>
      </c>
      <c r="L594" s="63">
        <v>0</v>
      </c>
      <c r="M594" s="63">
        <v>43</v>
      </c>
      <c r="N594" s="63">
        <v>0</v>
      </c>
      <c r="O594" s="63">
        <v>43</v>
      </c>
    </row>
    <row r="595" spans="1:15" s="52" customFormat="1" ht="65.25" customHeight="1" x14ac:dyDescent="0.25">
      <c r="A595" s="41">
        <f t="shared" si="77"/>
        <v>556</v>
      </c>
      <c r="B595" s="41">
        <f t="shared" si="79"/>
        <v>22</v>
      </c>
      <c r="C595" s="62">
        <v>2260</v>
      </c>
      <c r="D595" s="42" t="s">
        <v>1395</v>
      </c>
      <c r="E595" s="129" t="s">
        <v>1231</v>
      </c>
      <c r="F595" s="129" t="s">
        <v>132</v>
      </c>
      <c r="G595" s="41" t="s">
        <v>134</v>
      </c>
      <c r="H595" s="63">
        <v>303.80399999999997</v>
      </c>
      <c r="I595" s="63">
        <v>151.804</v>
      </c>
      <c r="J595" s="63">
        <v>0</v>
      </c>
      <c r="K595" s="63">
        <v>0</v>
      </c>
      <c r="L595" s="63">
        <v>0</v>
      </c>
      <c r="M595" s="63">
        <v>152</v>
      </c>
      <c r="N595" s="63">
        <v>0</v>
      </c>
      <c r="O595" s="63">
        <v>0</v>
      </c>
    </row>
    <row r="596" spans="1:15" s="52" customFormat="1" ht="65.25" customHeight="1" x14ac:dyDescent="0.25">
      <c r="A596" s="41">
        <f t="shared" si="77"/>
        <v>557</v>
      </c>
      <c r="B596" s="41">
        <f t="shared" si="79"/>
        <v>23</v>
      </c>
      <c r="C596" s="62">
        <v>2378</v>
      </c>
      <c r="D596" s="42" t="s">
        <v>1399</v>
      </c>
      <c r="E596" s="129" t="s">
        <v>1231</v>
      </c>
      <c r="F596" s="129" t="s">
        <v>132</v>
      </c>
      <c r="G596" s="41" t="s">
        <v>135</v>
      </c>
      <c r="H596" s="63">
        <v>482.90899999999999</v>
      </c>
      <c r="I596" s="63">
        <v>200</v>
      </c>
      <c r="J596" s="63">
        <v>158.85900000000001</v>
      </c>
      <c r="K596" s="63">
        <v>0</v>
      </c>
      <c r="L596" s="63">
        <v>0</v>
      </c>
      <c r="M596" s="63">
        <v>62.024999999999999</v>
      </c>
      <c r="N596" s="63">
        <v>0</v>
      </c>
      <c r="O596" s="63">
        <v>62.024999999999999</v>
      </c>
    </row>
    <row r="597" spans="1:15" s="64" customFormat="1" ht="37.5" x14ac:dyDescent="0.25">
      <c r="A597" s="41">
        <f t="shared" si="77"/>
        <v>558</v>
      </c>
      <c r="B597" s="41">
        <f t="shared" si="79"/>
        <v>24</v>
      </c>
      <c r="C597" s="62">
        <v>131</v>
      </c>
      <c r="D597" s="131" t="s">
        <v>1741</v>
      </c>
      <c r="E597" s="129" t="s">
        <v>1549</v>
      </c>
      <c r="F597" s="129" t="s">
        <v>1742</v>
      </c>
      <c r="G597" s="41" t="s">
        <v>1743</v>
      </c>
      <c r="H597" s="63">
        <v>200</v>
      </c>
      <c r="I597" s="63">
        <v>100</v>
      </c>
      <c r="J597" s="63">
        <v>0</v>
      </c>
      <c r="K597" s="63">
        <v>0</v>
      </c>
      <c r="L597" s="63">
        <v>0</v>
      </c>
      <c r="M597" s="63">
        <v>100</v>
      </c>
      <c r="N597" s="63">
        <v>0</v>
      </c>
      <c r="O597" s="63">
        <v>0</v>
      </c>
    </row>
    <row r="598" spans="1:15" s="64" customFormat="1" ht="37.5" x14ac:dyDescent="0.25">
      <c r="A598" s="41">
        <f t="shared" si="77"/>
        <v>559</v>
      </c>
      <c r="B598" s="41">
        <f t="shared" si="79"/>
        <v>25</v>
      </c>
      <c r="C598" s="62">
        <v>367</v>
      </c>
      <c r="D598" s="131" t="s">
        <v>1744</v>
      </c>
      <c r="E598" s="129" t="s">
        <v>1549</v>
      </c>
      <c r="F598" s="129" t="s">
        <v>1745</v>
      </c>
      <c r="G598" s="41" t="s">
        <v>1743</v>
      </c>
      <c r="H598" s="63">
        <v>299.97399999999999</v>
      </c>
      <c r="I598" s="63">
        <v>149.98699999999999</v>
      </c>
      <c r="J598" s="63">
        <v>0</v>
      </c>
      <c r="K598" s="63">
        <v>0</v>
      </c>
      <c r="L598" s="63">
        <v>0</v>
      </c>
      <c r="M598" s="63">
        <v>149.98699999999999</v>
      </c>
      <c r="N598" s="63">
        <v>0</v>
      </c>
      <c r="O598" s="63">
        <v>0</v>
      </c>
    </row>
    <row r="599" spans="1:15" s="64" customFormat="1" ht="56.25" x14ac:dyDescent="0.25">
      <c r="A599" s="41">
        <f t="shared" si="77"/>
        <v>560</v>
      </c>
      <c r="B599" s="41">
        <f t="shared" si="79"/>
        <v>26</v>
      </c>
      <c r="C599" s="62">
        <v>661</v>
      </c>
      <c r="D599" s="131" t="s">
        <v>1746</v>
      </c>
      <c r="E599" s="129" t="s">
        <v>1549</v>
      </c>
      <c r="F599" s="129" t="s">
        <v>1747</v>
      </c>
      <c r="G599" s="41" t="s">
        <v>1402</v>
      </c>
      <c r="H599" s="63">
        <v>77.808000000000007</v>
      </c>
      <c r="I599" s="63">
        <v>38.904000000000003</v>
      </c>
      <c r="J599" s="63">
        <v>0</v>
      </c>
      <c r="K599" s="63">
        <v>0</v>
      </c>
      <c r="L599" s="63">
        <v>0</v>
      </c>
      <c r="M599" s="63">
        <v>38.904000000000003</v>
      </c>
      <c r="N599" s="63">
        <v>0</v>
      </c>
      <c r="O599" s="63">
        <v>0</v>
      </c>
    </row>
    <row r="600" spans="1:15" s="64" customFormat="1" ht="56.25" x14ac:dyDescent="0.25">
      <c r="A600" s="41">
        <f t="shared" si="77"/>
        <v>561</v>
      </c>
      <c r="B600" s="41">
        <f t="shared" si="79"/>
        <v>27</v>
      </c>
      <c r="C600" s="62">
        <v>876</v>
      </c>
      <c r="D600" s="131" t="s">
        <v>1748</v>
      </c>
      <c r="E600" s="129" t="s">
        <v>1549</v>
      </c>
      <c r="F600" s="129" t="s">
        <v>1144</v>
      </c>
      <c r="G600" s="41" t="s">
        <v>1749</v>
      </c>
      <c r="H600" s="63">
        <v>429.99599999999998</v>
      </c>
      <c r="I600" s="63">
        <v>200</v>
      </c>
      <c r="J600" s="63">
        <v>50</v>
      </c>
      <c r="K600" s="63">
        <v>79.995999999999995</v>
      </c>
      <c r="L600" s="63">
        <v>0</v>
      </c>
      <c r="M600" s="63">
        <v>100</v>
      </c>
      <c r="N600" s="63">
        <v>0</v>
      </c>
      <c r="O600" s="63">
        <v>0</v>
      </c>
    </row>
    <row r="601" spans="1:15" s="64" customFormat="1" ht="63.75" customHeight="1" x14ac:dyDescent="0.25">
      <c r="A601" s="41">
        <f t="shared" si="77"/>
        <v>562</v>
      </c>
      <c r="B601" s="41">
        <f t="shared" si="79"/>
        <v>28</v>
      </c>
      <c r="C601" s="62">
        <v>1366</v>
      </c>
      <c r="D601" s="131" t="s">
        <v>1750</v>
      </c>
      <c r="E601" s="129" t="s">
        <v>1549</v>
      </c>
      <c r="F601" s="129" t="s">
        <v>132</v>
      </c>
      <c r="G601" s="41" t="s">
        <v>131</v>
      </c>
      <c r="H601" s="63">
        <v>399.995</v>
      </c>
      <c r="I601" s="63">
        <v>199.995</v>
      </c>
      <c r="J601" s="63">
        <v>117.236</v>
      </c>
      <c r="K601" s="63">
        <v>0</v>
      </c>
      <c r="L601" s="63">
        <v>0</v>
      </c>
      <c r="M601" s="63">
        <v>50</v>
      </c>
      <c r="N601" s="63">
        <v>0</v>
      </c>
      <c r="O601" s="63">
        <v>32.764000000000003</v>
      </c>
    </row>
    <row r="602" spans="1:15" s="64" customFormat="1" ht="63" x14ac:dyDescent="0.25">
      <c r="A602" s="41">
        <f t="shared" si="77"/>
        <v>563</v>
      </c>
      <c r="B602" s="41">
        <f t="shared" si="79"/>
        <v>29</v>
      </c>
      <c r="C602" s="62">
        <v>1372</v>
      </c>
      <c r="D602" s="131" t="s">
        <v>1751</v>
      </c>
      <c r="E602" s="129" t="s">
        <v>1549</v>
      </c>
      <c r="F602" s="129" t="s">
        <v>132</v>
      </c>
      <c r="G602" s="41" t="s">
        <v>133</v>
      </c>
      <c r="H602" s="63">
        <v>499.98</v>
      </c>
      <c r="I602" s="63">
        <v>200</v>
      </c>
      <c r="J602" s="63">
        <v>0</v>
      </c>
      <c r="K602" s="63">
        <v>0</v>
      </c>
      <c r="L602" s="63">
        <v>0</v>
      </c>
      <c r="M602" s="63">
        <v>299.98</v>
      </c>
      <c r="N602" s="63">
        <v>0</v>
      </c>
      <c r="O602" s="63">
        <v>0</v>
      </c>
    </row>
    <row r="603" spans="1:15" s="64" customFormat="1" ht="62.25" customHeight="1" x14ac:dyDescent="0.25">
      <c r="A603" s="41">
        <f t="shared" si="77"/>
        <v>564</v>
      </c>
      <c r="B603" s="41">
        <f t="shared" si="79"/>
        <v>30</v>
      </c>
      <c r="C603" s="62">
        <v>1709</v>
      </c>
      <c r="D603" s="131" t="s">
        <v>1752</v>
      </c>
      <c r="E603" s="129" t="s">
        <v>1549</v>
      </c>
      <c r="F603" s="129" t="s">
        <v>132</v>
      </c>
      <c r="G603" s="41" t="s">
        <v>133</v>
      </c>
      <c r="H603" s="63">
        <v>499.822</v>
      </c>
      <c r="I603" s="63">
        <v>200</v>
      </c>
      <c r="J603" s="63">
        <v>0</v>
      </c>
      <c r="K603" s="63">
        <v>99.822000000000003</v>
      </c>
      <c r="L603" s="63">
        <v>0</v>
      </c>
      <c r="M603" s="63">
        <v>200</v>
      </c>
      <c r="N603" s="63">
        <v>0</v>
      </c>
      <c r="O603" s="63">
        <v>0</v>
      </c>
    </row>
    <row r="604" spans="1:15" s="64" customFormat="1" ht="56.25" x14ac:dyDescent="0.25">
      <c r="A604" s="41">
        <f t="shared" si="77"/>
        <v>565</v>
      </c>
      <c r="B604" s="41">
        <f t="shared" si="79"/>
        <v>31</v>
      </c>
      <c r="C604" s="62">
        <v>1883</v>
      </c>
      <c r="D604" s="131" t="s">
        <v>1753</v>
      </c>
      <c r="E604" s="129" t="s">
        <v>1549</v>
      </c>
      <c r="F604" s="129" t="s">
        <v>1754</v>
      </c>
      <c r="G604" s="41" t="s">
        <v>1755</v>
      </c>
      <c r="H604" s="63">
        <v>299.983</v>
      </c>
      <c r="I604" s="63">
        <v>149</v>
      </c>
      <c r="J604" s="63">
        <v>0</v>
      </c>
      <c r="K604" s="63">
        <f>15+70.983</f>
        <v>85.983000000000004</v>
      </c>
      <c r="L604" s="63">
        <v>0</v>
      </c>
      <c r="M604" s="63">
        <v>0</v>
      </c>
      <c r="N604" s="63">
        <v>35.770000000000003</v>
      </c>
      <c r="O604" s="63">
        <v>29.23</v>
      </c>
    </row>
    <row r="605" spans="1:15" s="64" customFormat="1" ht="63" x14ac:dyDescent="0.25">
      <c r="A605" s="41">
        <f t="shared" si="77"/>
        <v>566</v>
      </c>
      <c r="B605" s="41">
        <f t="shared" si="79"/>
        <v>32</v>
      </c>
      <c r="C605" s="62">
        <v>2269</v>
      </c>
      <c r="D605" s="131" t="s">
        <v>1756</v>
      </c>
      <c r="E605" s="129" t="s">
        <v>1549</v>
      </c>
      <c r="F605" s="129" t="s">
        <v>132</v>
      </c>
      <c r="G605" s="41" t="s">
        <v>134</v>
      </c>
      <c r="H605" s="63">
        <v>344.142</v>
      </c>
      <c r="I605" s="63">
        <v>172.071</v>
      </c>
      <c r="J605" s="63">
        <v>0</v>
      </c>
      <c r="K605" s="63">
        <v>0</v>
      </c>
      <c r="L605" s="63">
        <v>0</v>
      </c>
      <c r="M605" s="63">
        <v>172.071</v>
      </c>
      <c r="N605" s="63">
        <v>0</v>
      </c>
      <c r="O605" s="63">
        <v>0</v>
      </c>
    </row>
    <row r="606" spans="1:15" s="64" customFormat="1" ht="67.5" customHeight="1" x14ac:dyDescent="0.25">
      <c r="A606" s="41">
        <f t="shared" si="77"/>
        <v>567</v>
      </c>
      <c r="B606" s="41">
        <f t="shared" si="79"/>
        <v>33</v>
      </c>
      <c r="C606" s="62">
        <v>2358</v>
      </c>
      <c r="D606" s="131" t="s">
        <v>1757</v>
      </c>
      <c r="E606" s="129" t="s">
        <v>1549</v>
      </c>
      <c r="F606" s="129" t="s">
        <v>132</v>
      </c>
      <c r="G606" s="41" t="s">
        <v>133</v>
      </c>
      <c r="H606" s="63">
        <v>499.91399999999999</v>
      </c>
      <c r="I606" s="63">
        <v>200</v>
      </c>
      <c r="J606" s="63">
        <v>0</v>
      </c>
      <c r="K606" s="63">
        <v>99.914000000000001</v>
      </c>
      <c r="L606" s="63">
        <v>0</v>
      </c>
      <c r="M606" s="63">
        <v>200</v>
      </c>
      <c r="N606" s="63">
        <v>0</v>
      </c>
      <c r="O606" s="63">
        <v>0</v>
      </c>
    </row>
    <row r="607" spans="1:15" s="64" customFormat="1" ht="75" x14ac:dyDescent="0.25">
      <c r="A607" s="41">
        <f t="shared" si="77"/>
        <v>568</v>
      </c>
      <c r="B607" s="41">
        <f t="shared" si="79"/>
        <v>34</v>
      </c>
      <c r="C607" s="62">
        <v>2402</v>
      </c>
      <c r="D607" s="131" t="s">
        <v>1758</v>
      </c>
      <c r="E607" s="129" t="s">
        <v>1549</v>
      </c>
      <c r="F607" s="129" t="s">
        <v>1759</v>
      </c>
      <c r="G607" s="41" t="s">
        <v>534</v>
      </c>
      <c r="H607" s="63">
        <v>273.64100000000002</v>
      </c>
      <c r="I607" s="63">
        <v>136</v>
      </c>
      <c r="J607" s="63">
        <v>78.468999999999994</v>
      </c>
      <c r="K607" s="63">
        <v>0</v>
      </c>
      <c r="L607" s="63">
        <v>0</v>
      </c>
      <c r="M607" s="63">
        <v>30</v>
      </c>
      <c r="N607" s="63">
        <v>0</v>
      </c>
      <c r="O607" s="63">
        <v>29.172000000000001</v>
      </c>
    </row>
    <row r="608" spans="1:15" s="64" customFormat="1" ht="37.5" x14ac:dyDescent="0.25">
      <c r="A608" s="41">
        <f t="shared" si="77"/>
        <v>569</v>
      </c>
      <c r="B608" s="41">
        <f t="shared" si="79"/>
        <v>35</v>
      </c>
      <c r="C608" s="62">
        <v>2570</v>
      </c>
      <c r="D608" s="131" t="s">
        <v>1760</v>
      </c>
      <c r="E608" s="129" t="s">
        <v>1549</v>
      </c>
      <c r="F608" s="129" t="s">
        <v>1761</v>
      </c>
      <c r="G608" s="41" t="s">
        <v>968</v>
      </c>
      <c r="H608" s="63">
        <v>100.699</v>
      </c>
      <c r="I608" s="63">
        <v>50</v>
      </c>
      <c r="J608" s="63">
        <v>0</v>
      </c>
      <c r="K608" s="63">
        <v>25</v>
      </c>
      <c r="L608" s="63">
        <v>0</v>
      </c>
      <c r="M608" s="63">
        <v>25.699000000000002</v>
      </c>
      <c r="N608" s="63">
        <v>0</v>
      </c>
      <c r="O608" s="63">
        <v>0</v>
      </c>
    </row>
    <row r="609" spans="1:15" s="61" customFormat="1" ht="56.25" x14ac:dyDescent="0.25">
      <c r="A609" s="41">
        <f t="shared" si="77"/>
        <v>570</v>
      </c>
      <c r="B609" s="41">
        <f t="shared" si="79"/>
        <v>36</v>
      </c>
      <c r="C609" s="41">
        <v>128</v>
      </c>
      <c r="D609" s="42" t="s">
        <v>2174</v>
      </c>
      <c r="E609" s="129" t="s">
        <v>2030</v>
      </c>
      <c r="F609" s="129" t="s">
        <v>1742</v>
      </c>
      <c r="G609" s="41" t="s">
        <v>1743</v>
      </c>
      <c r="H609" s="43">
        <v>299.97699999999998</v>
      </c>
      <c r="I609" s="43">
        <v>149.988</v>
      </c>
      <c r="J609" s="43">
        <v>0</v>
      </c>
      <c r="K609" s="43">
        <v>0</v>
      </c>
      <c r="L609" s="43">
        <v>0</v>
      </c>
      <c r="M609" s="43">
        <v>149.989</v>
      </c>
      <c r="N609" s="43">
        <v>0</v>
      </c>
      <c r="O609" s="43">
        <v>0</v>
      </c>
    </row>
    <row r="610" spans="1:15" s="61" customFormat="1" ht="60" customHeight="1" x14ac:dyDescent="0.25">
      <c r="A610" s="41">
        <f t="shared" si="77"/>
        <v>571</v>
      </c>
      <c r="B610" s="41">
        <f t="shared" si="79"/>
        <v>37</v>
      </c>
      <c r="C610" s="41">
        <v>2274</v>
      </c>
      <c r="D610" s="42" t="s">
        <v>2175</v>
      </c>
      <c r="E610" s="129" t="s">
        <v>2030</v>
      </c>
      <c r="F610" s="129" t="s">
        <v>132</v>
      </c>
      <c r="G610" s="41" t="s">
        <v>134</v>
      </c>
      <c r="H610" s="43">
        <v>299.99799999999999</v>
      </c>
      <c r="I610" s="43">
        <v>149.99799999999999</v>
      </c>
      <c r="J610" s="43">
        <v>0</v>
      </c>
      <c r="K610" s="43">
        <v>0</v>
      </c>
      <c r="L610" s="43">
        <v>0</v>
      </c>
      <c r="M610" s="43">
        <v>150</v>
      </c>
      <c r="N610" s="43">
        <v>0</v>
      </c>
      <c r="O610" s="43">
        <v>0</v>
      </c>
    </row>
    <row r="611" spans="1:15" s="17" customFormat="1" ht="20.25" x14ac:dyDescent="0.25">
      <c r="A611" s="48"/>
      <c r="B611" s="25">
        <v>7</v>
      </c>
      <c r="C611" s="15"/>
      <c r="D611" s="18" t="s">
        <v>33</v>
      </c>
      <c r="E611" s="69"/>
      <c r="F611" s="69"/>
      <c r="G611" s="16"/>
      <c r="H611" s="26">
        <f t="shared" ref="H611:O611" si="80">SUM(H612:H618)</f>
        <v>3298.5050000000001</v>
      </c>
      <c r="I611" s="26">
        <f t="shared" si="80"/>
        <v>1376.5</v>
      </c>
      <c r="J611" s="26">
        <f t="shared" si="80"/>
        <v>0</v>
      </c>
      <c r="K611" s="26">
        <f t="shared" si="80"/>
        <v>0</v>
      </c>
      <c r="L611" s="26">
        <f t="shared" si="80"/>
        <v>1241.0650000000001</v>
      </c>
      <c r="M611" s="26">
        <f t="shared" si="80"/>
        <v>556.20000000000005</v>
      </c>
      <c r="N611" s="26">
        <f t="shared" si="80"/>
        <v>0</v>
      </c>
      <c r="O611" s="26">
        <f t="shared" si="80"/>
        <v>124.74000000000001</v>
      </c>
    </row>
    <row r="612" spans="1:15" s="61" customFormat="1" ht="60" customHeight="1" x14ac:dyDescent="0.25">
      <c r="A612" s="41">
        <f>A610+1</f>
        <v>572</v>
      </c>
      <c r="B612" s="41">
        <v>1</v>
      </c>
      <c r="C612" s="41">
        <v>442</v>
      </c>
      <c r="D612" s="42" t="s">
        <v>524</v>
      </c>
      <c r="E612" s="129" t="s">
        <v>43</v>
      </c>
      <c r="F612" s="129" t="s">
        <v>136</v>
      </c>
      <c r="G612" s="41" t="s">
        <v>525</v>
      </c>
      <c r="H612" s="43">
        <v>491.947</v>
      </c>
      <c r="I612" s="43">
        <v>200</v>
      </c>
      <c r="J612" s="43">
        <v>0</v>
      </c>
      <c r="K612" s="43">
        <v>0</v>
      </c>
      <c r="L612" s="43">
        <v>190.99600000000001</v>
      </c>
      <c r="M612" s="43">
        <v>65.144999999999996</v>
      </c>
      <c r="N612" s="43">
        <v>0</v>
      </c>
      <c r="O612" s="43">
        <v>35.805999999999997</v>
      </c>
    </row>
    <row r="613" spans="1:15" s="61" customFormat="1" ht="60" customHeight="1" x14ac:dyDescent="0.25">
      <c r="A613" s="41">
        <f t="shared" ref="A613:B618" si="81">A612+1</f>
        <v>573</v>
      </c>
      <c r="B613" s="41">
        <f t="shared" si="81"/>
        <v>2</v>
      </c>
      <c r="C613" s="41">
        <v>897</v>
      </c>
      <c r="D613" s="42" t="s">
        <v>526</v>
      </c>
      <c r="E613" s="129" t="s">
        <v>43</v>
      </c>
      <c r="F613" s="129" t="s">
        <v>136</v>
      </c>
      <c r="G613" s="41" t="s">
        <v>527</v>
      </c>
      <c r="H613" s="43">
        <v>463.09699999999998</v>
      </c>
      <c r="I613" s="43">
        <v>200</v>
      </c>
      <c r="J613" s="43">
        <v>0</v>
      </c>
      <c r="K613" s="43">
        <v>0</v>
      </c>
      <c r="L613" s="43">
        <v>166.12</v>
      </c>
      <c r="M613" s="43">
        <v>68</v>
      </c>
      <c r="N613" s="43">
        <v>0</v>
      </c>
      <c r="O613" s="43">
        <v>28.977</v>
      </c>
    </row>
    <row r="614" spans="1:15" s="40" customFormat="1" ht="55.5" customHeight="1" x14ac:dyDescent="0.25">
      <c r="A614" s="41">
        <f t="shared" ref="A614:A617" si="82">A613+1</f>
        <v>574</v>
      </c>
      <c r="B614" s="41">
        <f t="shared" ref="B614" si="83">B613+1</f>
        <v>3</v>
      </c>
      <c r="C614" s="41">
        <v>969</v>
      </c>
      <c r="D614" s="42" t="s">
        <v>2388</v>
      </c>
      <c r="E614" s="129" t="s">
        <v>43</v>
      </c>
      <c r="F614" s="129" t="s">
        <v>136</v>
      </c>
      <c r="G614" s="41" t="s">
        <v>529</v>
      </c>
      <c r="H614" s="43">
        <v>497.22699999999998</v>
      </c>
      <c r="I614" s="43">
        <v>200</v>
      </c>
      <c r="J614" s="43">
        <v>0</v>
      </c>
      <c r="K614" s="43">
        <v>0</v>
      </c>
      <c r="L614" s="43">
        <v>196.215</v>
      </c>
      <c r="M614" s="43">
        <v>90</v>
      </c>
      <c r="N614" s="43">
        <v>0</v>
      </c>
      <c r="O614" s="43">
        <v>11.012</v>
      </c>
    </row>
    <row r="615" spans="1:15" s="61" customFormat="1" ht="60" customHeight="1" x14ac:dyDescent="0.25">
      <c r="A615" s="41">
        <f t="shared" si="82"/>
        <v>575</v>
      </c>
      <c r="B615" s="41">
        <f t="shared" ref="B615:B617" si="84">B614+1</f>
        <v>4</v>
      </c>
      <c r="C615" s="41">
        <v>1350</v>
      </c>
      <c r="D615" s="42" t="s">
        <v>528</v>
      </c>
      <c r="E615" s="129" t="s">
        <v>43</v>
      </c>
      <c r="F615" s="129" t="s">
        <v>136</v>
      </c>
      <c r="G615" s="41" t="s">
        <v>529</v>
      </c>
      <c r="H615" s="43">
        <v>353</v>
      </c>
      <c r="I615" s="43">
        <v>176.5</v>
      </c>
      <c r="J615" s="43">
        <v>0</v>
      </c>
      <c r="K615" s="43">
        <v>0</v>
      </c>
      <c r="L615" s="43">
        <v>102.5</v>
      </c>
      <c r="M615" s="43">
        <v>74</v>
      </c>
      <c r="N615" s="43">
        <v>0</v>
      </c>
      <c r="O615" s="43">
        <v>0</v>
      </c>
    </row>
    <row r="616" spans="1:15" s="61" customFormat="1" ht="60" customHeight="1" x14ac:dyDescent="0.25">
      <c r="A616" s="41">
        <f t="shared" si="82"/>
        <v>576</v>
      </c>
      <c r="B616" s="41">
        <f t="shared" si="84"/>
        <v>5</v>
      </c>
      <c r="C616" s="41">
        <v>650</v>
      </c>
      <c r="D616" s="42" t="s">
        <v>972</v>
      </c>
      <c r="E616" s="129" t="s">
        <v>836</v>
      </c>
      <c r="F616" s="129" t="s">
        <v>136</v>
      </c>
      <c r="G616" s="41" t="s">
        <v>525</v>
      </c>
      <c r="H616" s="43">
        <v>499.94400000000002</v>
      </c>
      <c r="I616" s="43">
        <v>200</v>
      </c>
      <c r="J616" s="43">
        <v>0</v>
      </c>
      <c r="K616" s="43">
        <v>0</v>
      </c>
      <c r="L616" s="43">
        <v>195</v>
      </c>
      <c r="M616" s="43">
        <v>84.855000000000004</v>
      </c>
      <c r="N616" s="43">
        <v>0</v>
      </c>
      <c r="O616" s="43">
        <v>20.088999999999999</v>
      </c>
    </row>
    <row r="617" spans="1:15" s="61" customFormat="1" ht="60" customHeight="1" x14ac:dyDescent="0.25">
      <c r="A617" s="41">
        <f t="shared" si="82"/>
        <v>577</v>
      </c>
      <c r="B617" s="41">
        <f t="shared" si="84"/>
        <v>6</v>
      </c>
      <c r="C617" s="41">
        <v>1354</v>
      </c>
      <c r="D617" s="42" t="s">
        <v>1148</v>
      </c>
      <c r="E617" s="129" t="s">
        <v>1065</v>
      </c>
      <c r="F617" s="129" t="s">
        <v>136</v>
      </c>
      <c r="G617" s="41" t="s">
        <v>1149</v>
      </c>
      <c r="H617" s="43">
        <v>499.85700000000003</v>
      </c>
      <c r="I617" s="43">
        <v>200</v>
      </c>
      <c r="J617" s="43">
        <v>0</v>
      </c>
      <c r="K617" s="43">
        <v>0</v>
      </c>
      <c r="L617" s="43">
        <v>195.857</v>
      </c>
      <c r="M617" s="43">
        <v>104</v>
      </c>
      <c r="N617" s="43">
        <v>0</v>
      </c>
      <c r="O617" s="43">
        <v>0</v>
      </c>
    </row>
    <row r="618" spans="1:15" s="61" customFormat="1" ht="60" customHeight="1" x14ac:dyDescent="0.25">
      <c r="A618" s="41">
        <f t="shared" si="81"/>
        <v>578</v>
      </c>
      <c r="B618" s="41">
        <f t="shared" si="81"/>
        <v>7</v>
      </c>
      <c r="C618" s="41">
        <v>690</v>
      </c>
      <c r="D618" s="42" t="s">
        <v>1762</v>
      </c>
      <c r="E618" s="129" t="s">
        <v>1549</v>
      </c>
      <c r="F618" s="129" t="s">
        <v>136</v>
      </c>
      <c r="G618" s="41" t="s">
        <v>529</v>
      </c>
      <c r="H618" s="43">
        <v>493.43299999999999</v>
      </c>
      <c r="I618" s="43">
        <v>200</v>
      </c>
      <c r="J618" s="43">
        <v>0</v>
      </c>
      <c r="K618" s="43">
        <v>0</v>
      </c>
      <c r="L618" s="43">
        <v>194.37700000000001</v>
      </c>
      <c r="M618" s="43">
        <v>70.2</v>
      </c>
      <c r="N618" s="43">
        <v>0</v>
      </c>
      <c r="O618" s="43">
        <v>28.856000000000002</v>
      </c>
    </row>
    <row r="619" spans="1:15" s="17" customFormat="1" ht="20.25" x14ac:dyDescent="0.25">
      <c r="A619" s="49"/>
      <c r="B619" s="53">
        <v>13</v>
      </c>
      <c r="C619" s="54"/>
      <c r="D619" s="55" t="s">
        <v>137</v>
      </c>
      <c r="E619" s="70"/>
      <c r="F619" s="70"/>
      <c r="G619" s="56"/>
      <c r="H619" s="57">
        <f>SUM(H620:H632)</f>
        <v>5444.3550000000014</v>
      </c>
      <c r="I619" s="57">
        <f t="shared" ref="I619:O619" si="85">SUM(I620:I632)</f>
        <v>2311.7609999999995</v>
      </c>
      <c r="J619" s="57">
        <f t="shared" si="85"/>
        <v>362.68</v>
      </c>
      <c r="K619" s="57">
        <f t="shared" si="85"/>
        <v>0</v>
      </c>
      <c r="L619" s="57">
        <f t="shared" si="85"/>
        <v>1536.126</v>
      </c>
      <c r="M619" s="57">
        <f t="shared" si="85"/>
        <v>1031.1880000000001</v>
      </c>
      <c r="N619" s="57">
        <f t="shared" si="85"/>
        <v>109.48099999999999</v>
      </c>
      <c r="O619" s="57">
        <f t="shared" si="85"/>
        <v>93.119</v>
      </c>
    </row>
    <row r="620" spans="1:15" s="61" customFormat="1" ht="48" customHeight="1" x14ac:dyDescent="0.25">
      <c r="A620" s="41">
        <f>A618+1</f>
        <v>579</v>
      </c>
      <c r="B620" s="41">
        <v>1</v>
      </c>
      <c r="C620" s="41">
        <v>2486</v>
      </c>
      <c r="D620" s="42" t="s">
        <v>530</v>
      </c>
      <c r="E620" s="129" t="s">
        <v>43</v>
      </c>
      <c r="F620" s="129" t="s">
        <v>531</v>
      </c>
      <c r="G620" s="41" t="s">
        <v>138</v>
      </c>
      <c r="H620" s="43">
        <v>105.456</v>
      </c>
      <c r="I620" s="43">
        <v>52.7</v>
      </c>
      <c r="J620" s="43">
        <v>31.556000000000001</v>
      </c>
      <c r="K620" s="43">
        <v>0</v>
      </c>
      <c r="L620" s="43">
        <v>0</v>
      </c>
      <c r="M620" s="43">
        <v>10.6</v>
      </c>
      <c r="N620" s="43">
        <v>0</v>
      </c>
      <c r="O620" s="43">
        <v>10.6</v>
      </c>
    </row>
    <row r="621" spans="1:15" s="61" customFormat="1" ht="60" customHeight="1" x14ac:dyDescent="0.25">
      <c r="A621" s="41">
        <f>A620+1</f>
        <v>580</v>
      </c>
      <c r="B621" s="41">
        <f>B620+1</f>
        <v>2</v>
      </c>
      <c r="C621" s="41">
        <v>2547</v>
      </c>
      <c r="D621" s="42" t="s">
        <v>532</v>
      </c>
      <c r="E621" s="129" t="s">
        <v>43</v>
      </c>
      <c r="F621" s="129" t="s">
        <v>533</v>
      </c>
      <c r="G621" s="41" t="s">
        <v>534</v>
      </c>
      <c r="H621" s="43">
        <v>499.72199999999998</v>
      </c>
      <c r="I621" s="43">
        <v>199.72200000000001</v>
      </c>
      <c r="J621" s="43">
        <v>0</v>
      </c>
      <c r="K621" s="43">
        <v>0</v>
      </c>
      <c r="L621" s="43">
        <v>195</v>
      </c>
      <c r="M621" s="43">
        <v>105</v>
      </c>
      <c r="N621" s="43">
        <v>0</v>
      </c>
      <c r="O621" s="43">
        <v>0</v>
      </c>
    </row>
    <row r="622" spans="1:15" s="61" customFormat="1" ht="48" customHeight="1" x14ac:dyDescent="0.25">
      <c r="A622" s="41">
        <f>A621+1</f>
        <v>581</v>
      </c>
      <c r="B622" s="41">
        <f>B621+1</f>
        <v>3</v>
      </c>
      <c r="C622" s="41">
        <v>2528</v>
      </c>
      <c r="D622" s="42" t="s">
        <v>1150</v>
      </c>
      <c r="E622" s="129" t="s">
        <v>1065</v>
      </c>
      <c r="F622" s="129" t="s">
        <v>533</v>
      </c>
      <c r="G622" s="41" t="s">
        <v>534</v>
      </c>
      <c r="H622" s="43">
        <v>497.48099999999999</v>
      </c>
      <c r="I622" s="43">
        <v>199.48099999999999</v>
      </c>
      <c r="J622" s="43">
        <v>0</v>
      </c>
      <c r="K622" s="43">
        <v>0</v>
      </c>
      <c r="L622" s="43">
        <v>193</v>
      </c>
      <c r="M622" s="43">
        <v>105</v>
      </c>
      <c r="N622" s="43">
        <v>0</v>
      </c>
      <c r="O622" s="43">
        <v>0</v>
      </c>
    </row>
    <row r="623" spans="1:15" s="61" customFormat="1" ht="60" customHeight="1" x14ac:dyDescent="0.25">
      <c r="A623" s="41">
        <f t="shared" ref="A623:A632" si="86">A622+1</f>
        <v>582</v>
      </c>
      <c r="B623" s="41">
        <f t="shared" ref="B623:B632" si="87">B622+1</f>
        <v>4</v>
      </c>
      <c r="C623" s="41">
        <v>2572</v>
      </c>
      <c r="D623" s="42" t="s">
        <v>1406</v>
      </c>
      <c r="E623" s="129" t="s">
        <v>1231</v>
      </c>
      <c r="F623" s="129" t="s">
        <v>533</v>
      </c>
      <c r="G623" s="41" t="s">
        <v>534</v>
      </c>
      <c r="H623" s="43">
        <v>499.80799999999999</v>
      </c>
      <c r="I623" s="43">
        <v>199.80799999999999</v>
      </c>
      <c r="J623" s="43">
        <v>0</v>
      </c>
      <c r="K623" s="43">
        <v>0</v>
      </c>
      <c r="L623" s="43">
        <v>195</v>
      </c>
      <c r="M623" s="43">
        <v>105</v>
      </c>
      <c r="N623" s="43">
        <v>0</v>
      </c>
      <c r="O623" s="43">
        <v>0</v>
      </c>
    </row>
    <row r="624" spans="1:15" s="61" customFormat="1" ht="44.25" customHeight="1" x14ac:dyDescent="0.25">
      <c r="A624" s="41">
        <f t="shared" si="86"/>
        <v>583</v>
      </c>
      <c r="B624" s="41">
        <f t="shared" si="87"/>
        <v>5</v>
      </c>
      <c r="C624" s="41">
        <v>2593</v>
      </c>
      <c r="D624" s="42" t="s">
        <v>1407</v>
      </c>
      <c r="E624" s="129" t="s">
        <v>1231</v>
      </c>
      <c r="F624" s="129" t="s">
        <v>533</v>
      </c>
      <c r="G624" s="41" t="s">
        <v>1408</v>
      </c>
      <c r="H624" s="43">
        <v>468.30399999999997</v>
      </c>
      <c r="I624" s="43">
        <v>200</v>
      </c>
      <c r="J624" s="43">
        <v>79.480999999999995</v>
      </c>
      <c r="K624" s="43">
        <v>0</v>
      </c>
      <c r="L624" s="43">
        <v>0</v>
      </c>
      <c r="M624" s="43">
        <v>95</v>
      </c>
      <c r="N624" s="43">
        <v>79.480999999999995</v>
      </c>
      <c r="O624" s="43">
        <v>14.342000000000001</v>
      </c>
    </row>
    <row r="625" spans="1:15" s="64" customFormat="1" ht="60" customHeight="1" x14ac:dyDescent="0.25">
      <c r="A625" s="41">
        <f t="shared" si="86"/>
        <v>584</v>
      </c>
      <c r="B625" s="41">
        <f t="shared" si="87"/>
        <v>6</v>
      </c>
      <c r="C625" s="62">
        <v>765</v>
      </c>
      <c r="D625" s="131" t="s">
        <v>1763</v>
      </c>
      <c r="E625" s="129" t="s">
        <v>1549</v>
      </c>
      <c r="F625" s="129" t="s">
        <v>531</v>
      </c>
      <c r="G625" s="41" t="s">
        <v>138</v>
      </c>
      <c r="H625" s="63">
        <v>122.813</v>
      </c>
      <c r="I625" s="63">
        <v>61.4</v>
      </c>
      <c r="J625" s="63">
        <v>36.237000000000002</v>
      </c>
      <c r="K625" s="63">
        <v>0</v>
      </c>
      <c r="L625" s="63">
        <v>0</v>
      </c>
      <c r="M625" s="63">
        <v>12.587999999999999</v>
      </c>
      <c r="N625" s="63">
        <v>0</v>
      </c>
      <c r="O625" s="63">
        <v>12.587999999999999</v>
      </c>
    </row>
    <row r="626" spans="1:15" s="64" customFormat="1" ht="37.5" x14ac:dyDescent="0.25">
      <c r="A626" s="41">
        <f t="shared" si="86"/>
        <v>585</v>
      </c>
      <c r="B626" s="41">
        <f t="shared" si="87"/>
        <v>7</v>
      </c>
      <c r="C626" s="62">
        <v>2000</v>
      </c>
      <c r="D626" s="131" t="s">
        <v>1764</v>
      </c>
      <c r="E626" s="129" t="s">
        <v>1549</v>
      </c>
      <c r="F626" s="129" t="s">
        <v>1765</v>
      </c>
      <c r="G626" s="41" t="s">
        <v>1020</v>
      </c>
      <c r="H626" s="63">
        <v>399.58800000000002</v>
      </c>
      <c r="I626" s="63">
        <v>199.79400000000001</v>
      </c>
      <c r="J626" s="63">
        <v>0</v>
      </c>
      <c r="K626" s="63">
        <v>0</v>
      </c>
      <c r="L626" s="63">
        <v>111.794</v>
      </c>
      <c r="M626" s="63">
        <v>88</v>
      </c>
      <c r="N626" s="63">
        <v>0</v>
      </c>
      <c r="O626" s="63">
        <v>0</v>
      </c>
    </row>
    <row r="627" spans="1:15" s="64" customFormat="1" ht="39.75" customHeight="1" x14ac:dyDescent="0.25">
      <c r="A627" s="41">
        <f t="shared" si="86"/>
        <v>586</v>
      </c>
      <c r="B627" s="41">
        <f t="shared" si="87"/>
        <v>8</v>
      </c>
      <c r="C627" s="62">
        <v>2114</v>
      </c>
      <c r="D627" s="131" t="s">
        <v>1766</v>
      </c>
      <c r="E627" s="129" t="s">
        <v>1549</v>
      </c>
      <c r="F627" s="129" t="s">
        <v>1767</v>
      </c>
      <c r="G627" s="41" t="s">
        <v>534</v>
      </c>
      <c r="H627" s="63">
        <v>496.8</v>
      </c>
      <c r="I627" s="63">
        <v>200</v>
      </c>
      <c r="J627" s="63">
        <v>98.4</v>
      </c>
      <c r="K627" s="63">
        <v>0</v>
      </c>
      <c r="L627" s="63">
        <v>98.4</v>
      </c>
      <c r="M627" s="63">
        <v>100</v>
      </c>
      <c r="N627" s="63">
        <v>0</v>
      </c>
      <c r="O627" s="63">
        <v>0</v>
      </c>
    </row>
    <row r="628" spans="1:15" s="64" customFormat="1" ht="40.5" customHeight="1" x14ac:dyDescent="0.25">
      <c r="A628" s="41">
        <f t="shared" si="86"/>
        <v>587</v>
      </c>
      <c r="B628" s="41">
        <f t="shared" si="87"/>
        <v>9</v>
      </c>
      <c r="C628" s="62">
        <v>2367</v>
      </c>
      <c r="D628" s="131" t="s">
        <v>1768</v>
      </c>
      <c r="E628" s="129" t="s">
        <v>1549</v>
      </c>
      <c r="F628" s="129" t="s">
        <v>533</v>
      </c>
      <c r="G628" s="41" t="s">
        <v>1769</v>
      </c>
      <c r="H628" s="63">
        <v>466.42899999999997</v>
      </c>
      <c r="I628" s="63">
        <v>199.429</v>
      </c>
      <c r="J628" s="63">
        <v>0</v>
      </c>
      <c r="K628" s="63">
        <v>0</v>
      </c>
      <c r="L628" s="63">
        <v>168.93199999999999</v>
      </c>
      <c r="M628" s="63">
        <v>75</v>
      </c>
      <c r="N628" s="63">
        <v>0</v>
      </c>
      <c r="O628" s="63">
        <v>23.068000000000001</v>
      </c>
    </row>
    <row r="629" spans="1:15" s="64" customFormat="1" ht="37.5" x14ac:dyDescent="0.25">
      <c r="A629" s="41">
        <f t="shared" si="86"/>
        <v>588</v>
      </c>
      <c r="B629" s="41">
        <f t="shared" si="87"/>
        <v>10</v>
      </c>
      <c r="C629" s="62">
        <v>2395</v>
      </c>
      <c r="D629" s="131" t="s">
        <v>1770</v>
      </c>
      <c r="E629" s="129" t="s">
        <v>1549</v>
      </c>
      <c r="F629" s="129" t="s">
        <v>1771</v>
      </c>
      <c r="G629" s="41" t="s">
        <v>1772</v>
      </c>
      <c r="H629" s="63">
        <v>399.52699999999999</v>
      </c>
      <c r="I629" s="63">
        <v>200</v>
      </c>
      <c r="J629" s="63">
        <v>117.006</v>
      </c>
      <c r="K629" s="63">
        <v>0</v>
      </c>
      <c r="L629" s="63">
        <v>0</v>
      </c>
      <c r="M629" s="63">
        <v>20</v>
      </c>
      <c r="N629" s="63">
        <v>30</v>
      </c>
      <c r="O629" s="63">
        <v>32.521000000000001</v>
      </c>
    </row>
    <row r="630" spans="1:15" s="64" customFormat="1" ht="58.5" customHeight="1" x14ac:dyDescent="0.25">
      <c r="A630" s="41">
        <f t="shared" si="86"/>
        <v>589</v>
      </c>
      <c r="B630" s="41">
        <f t="shared" si="87"/>
        <v>11</v>
      </c>
      <c r="C630" s="62">
        <v>2561</v>
      </c>
      <c r="D630" s="131" t="s">
        <v>1773</v>
      </c>
      <c r="E630" s="129" t="s">
        <v>1549</v>
      </c>
      <c r="F630" s="129" t="s">
        <v>533</v>
      </c>
      <c r="G630" s="41" t="s">
        <v>534</v>
      </c>
      <c r="H630" s="63">
        <v>499.90800000000002</v>
      </c>
      <c r="I630" s="63">
        <v>199.90799999999999</v>
      </c>
      <c r="J630" s="63">
        <v>0</v>
      </c>
      <c r="K630" s="63">
        <v>0</v>
      </c>
      <c r="L630" s="63">
        <v>195</v>
      </c>
      <c r="M630" s="63">
        <v>105</v>
      </c>
      <c r="N630" s="63">
        <v>0</v>
      </c>
      <c r="O630" s="63">
        <v>0</v>
      </c>
    </row>
    <row r="631" spans="1:15" s="64" customFormat="1" ht="37.5" x14ac:dyDescent="0.25">
      <c r="A631" s="41">
        <f t="shared" si="86"/>
        <v>590</v>
      </c>
      <c r="B631" s="41">
        <f t="shared" si="87"/>
        <v>12</v>
      </c>
      <c r="C631" s="62">
        <v>2583</v>
      </c>
      <c r="D631" s="131" t="s">
        <v>1774</v>
      </c>
      <c r="E631" s="129" t="s">
        <v>1549</v>
      </c>
      <c r="F631" s="129" t="s">
        <v>533</v>
      </c>
      <c r="G631" s="41" t="s">
        <v>1335</v>
      </c>
      <c r="H631" s="63">
        <v>499.904</v>
      </c>
      <c r="I631" s="63">
        <v>199.904</v>
      </c>
      <c r="J631" s="63">
        <v>0</v>
      </c>
      <c r="K631" s="63">
        <v>0</v>
      </c>
      <c r="L631" s="63">
        <v>195</v>
      </c>
      <c r="M631" s="63">
        <v>105</v>
      </c>
      <c r="N631" s="63">
        <v>0</v>
      </c>
      <c r="O631" s="63">
        <v>0</v>
      </c>
    </row>
    <row r="632" spans="1:15" s="64" customFormat="1" ht="79.5" customHeight="1" x14ac:dyDescent="0.25">
      <c r="A632" s="41">
        <f t="shared" si="86"/>
        <v>591</v>
      </c>
      <c r="B632" s="41">
        <f t="shared" si="87"/>
        <v>13</v>
      </c>
      <c r="C632" s="62">
        <v>2595</v>
      </c>
      <c r="D632" s="131" t="s">
        <v>1775</v>
      </c>
      <c r="E632" s="129" t="s">
        <v>1549</v>
      </c>
      <c r="F632" s="129" t="s">
        <v>533</v>
      </c>
      <c r="G632" s="41" t="s">
        <v>534</v>
      </c>
      <c r="H632" s="63">
        <v>488.61500000000001</v>
      </c>
      <c r="I632" s="63">
        <v>199.61500000000001</v>
      </c>
      <c r="J632" s="63">
        <v>0</v>
      </c>
      <c r="K632" s="63">
        <v>0</v>
      </c>
      <c r="L632" s="63">
        <v>184</v>
      </c>
      <c r="M632" s="63">
        <v>105</v>
      </c>
      <c r="N632" s="63">
        <v>0</v>
      </c>
      <c r="O632" s="63">
        <v>0</v>
      </c>
    </row>
    <row r="633" spans="1:15" s="11" customFormat="1" ht="20.25" x14ac:dyDescent="0.3">
      <c r="A633" s="10"/>
      <c r="B633" s="13">
        <f>B634+B679+B685</f>
        <v>52</v>
      </c>
      <c r="C633" s="5"/>
      <c r="D633" s="9" t="s">
        <v>140</v>
      </c>
      <c r="E633" s="67"/>
      <c r="F633" s="67"/>
      <c r="G633" s="5"/>
      <c r="H633" s="12">
        <f t="shared" ref="H633:O633" si="88">H634+H679+H685</f>
        <v>15853.335999999996</v>
      </c>
      <c r="I633" s="12">
        <f t="shared" si="88"/>
        <v>7285.21</v>
      </c>
      <c r="J633" s="12">
        <f t="shared" si="88"/>
        <v>3514.0189999999998</v>
      </c>
      <c r="K633" s="12">
        <f t="shared" si="88"/>
        <v>1200.9370000000001</v>
      </c>
      <c r="L633" s="12">
        <f t="shared" si="88"/>
        <v>745.39400000000001</v>
      </c>
      <c r="M633" s="12">
        <f t="shared" si="88"/>
        <v>1480.2779999999998</v>
      </c>
      <c r="N633" s="29">
        <f t="shared" si="88"/>
        <v>792.52800000000002</v>
      </c>
      <c r="O633" s="30">
        <f t="shared" si="88"/>
        <v>834.97</v>
      </c>
    </row>
    <row r="634" spans="1:15" s="24" customFormat="1" ht="20.25" x14ac:dyDescent="0.3">
      <c r="A634" s="19"/>
      <c r="B634" s="20">
        <v>44</v>
      </c>
      <c r="C634" s="21"/>
      <c r="D634" s="22" t="s">
        <v>94</v>
      </c>
      <c r="E634" s="68"/>
      <c r="F634" s="68"/>
      <c r="G634" s="21"/>
      <c r="H634" s="28">
        <f t="shared" ref="H634:O634" si="89">SUM(H635:H678)</f>
        <v>13619.815999999995</v>
      </c>
      <c r="I634" s="28">
        <f t="shared" si="89"/>
        <v>6226.0559999999996</v>
      </c>
      <c r="J634" s="28">
        <f t="shared" si="89"/>
        <v>3514.0189999999998</v>
      </c>
      <c r="K634" s="28">
        <f t="shared" si="89"/>
        <v>1200.9370000000001</v>
      </c>
      <c r="L634" s="28">
        <f t="shared" si="89"/>
        <v>0</v>
      </c>
      <c r="M634" s="28">
        <f t="shared" si="89"/>
        <v>1250.2779999999998</v>
      </c>
      <c r="N634" s="28">
        <f t="shared" si="89"/>
        <v>676.37199999999996</v>
      </c>
      <c r="O634" s="28">
        <f t="shared" si="89"/>
        <v>752.15400000000011</v>
      </c>
    </row>
    <row r="635" spans="1:15" s="64" customFormat="1" ht="66.75" customHeight="1" x14ac:dyDescent="0.25">
      <c r="A635" s="41">
        <f>A632+1</f>
        <v>592</v>
      </c>
      <c r="B635" s="41">
        <v>1</v>
      </c>
      <c r="C635" s="62">
        <v>729</v>
      </c>
      <c r="D635" s="131" t="s">
        <v>545</v>
      </c>
      <c r="E635" s="129" t="s">
        <v>43</v>
      </c>
      <c r="F635" s="129" t="s">
        <v>546</v>
      </c>
      <c r="G635" s="41" t="s">
        <v>149</v>
      </c>
      <c r="H635" s="63">
        <v>162.96700000000001</v>
      </c>
      <c r="I635" s="63">
        <v>64.772000000000006</v>
      </c>
      <c r="J635" s="63">
        <v>64.772000000000006</v>
      </c>
      <c r="K635" s="63">
        <v>0</v>
      </c>
      <c r="L635" s="63">
        <v>0</v>
      </c>
      <c r="M635" s="63">
        <v>10.5</v>
      </c>
      <c r="N635" s="63">
        <v>8.65</v>
      </c>
      <c r="O635" s="63">
        <v>14.273</v>
      </c>
    </row>
    <row r="636" spans="1:15" s="64" customFormat="1" ht="37.5" x14ac:dyDescent="0.25">
      <c r="A636" s="41">
        <f>A635+1</f>
        <v>593</v>
      </c>
      <c r="B636" s="41">
        <f>B635+1</f>
        <v>2</v>
      </c>
      <c r="C636" s="62">
        <v>913</v>
      </c>
      <c r="D636" s="131" t="s">
        <v>547</v>
      </c>
      <c r="E636" s="129" t="s">
        <v>43</v>
      </c>
      <c r="F636" s="129" t="s">
        <v>146</v>
      </c>
      <c r="G636" s="41" t="s">
        <v>548</v>
      </c>
      <c r="H636" s="63">
        <v>499.81799999999998</v>
      </c>
      <c r="I636" s="63">
        <v>199.43199999999999</v>
      </c>
      <c r="J636" s="63">
        <v>189</v>
      </c>
      <c r="K636" s="63">
        <v>0</v>
      </c>
      <c r="L636" s="63">
        <v>0</v>
      </c>
      <c r="M636" s="63">
        <v>20</v>
      </c>
      <c r="N636" s="63">
        <v>41.436</v>
      </c>
      <c r="O636" s="63">
        <v>49.95</v>
      </c>
    </row>
    <row r="637" spans="1:15" s="64" customFormat="1" ht="37.5" x14ac:dyDescent="0.25">
      <c r="A637" s="41">
        <f>A636+1</f>
        <v>594</v>
      </c>
      <c r="B637" s="41">
        <f>B636+1</f>
        <v>3</v>
      </c>
      <c r="C637" s="62">
        <v>918</v>
      </c>
      <c r="D637" s="131" t="s">
        <v>539</v>
      </c>
      <c r="E637" s="129" t="s">
        <v>43</v>
      </c>
      <c r="F637" s="129" t="s">
        <v>144</v>
      </c>
      <c r="G637" s="41" t="s">
        <v>145</v>
      </c>
      <c r="H637" s="63">
        <v>299.97699999999998</v>
      </c>
      <c r="I637" s="63">
        <v>135</v>
      </c>
      <c r="J637" s="63">
        <v>97.477999999999994</v>
      </c>
      <c r="K637" s="63">
        <v>0</v>
      </c>
      <c r="L637" s="63">
        <v>0</v>
      </c>
      <c r="M637" s="63">
        <v>0</v>
      </c>
      <c r="N637" s="63">
        <v>37</v>
      </c>
      <c r="O637" s="63">
        <v>30.498999999999999</v>
      </c>
    </row>
    <row r="638" spans="1:15" s="64" customFormat="1" ht="72" customHeight="1" x14ac:dyDescent="0.25">
      <c r="A638" s="41">
        <f t="shared" ref="A638:A678" si="90">A637+1</f>
        <v>595</v>
      </c>
      <c r="B638" s="41">
        <f>B637+1</f>
        <v>4</v>
      </c>
      <c r="C638" s="62">
        <v>934</v>
      </c>
      <c r="D638" s="131" t="s">
        <v>540</v>
      </c>
      <c r="E638" s="129" t="s">
        <v>43</v>
      </c>
      <c r="F638" s="129" t="s">
        <v>147</v>
      </c>
      <c r="G638" s="41" t="s">
        <v>148</v>
      </c>
      <c r="H638" s="63">
        <v>250.298</v>
      </c>
      <c r="I638" s="63">
        <v>125.149</v>
      </c>
      <c r="J638" s="63">
        <v>73.343000000000004</v>
      </c>
      <c r="K638" s="63">
        <v>0</v>
      </c>
      <c r="L638" s="63">
        <v>0</v>
      </c>
      <c r="M638" s="63">
        <v>7</v>
      </c>
      <c r="N638" s="63">
        <v>24.75</v>
      </c>
      <c r="O638" s="63">
        <v>20.056000000000001</v>
      </c>
    </row>
    <row r="639" spans="1:15" s="64" customFormat="1" ht="37.5" x14ac:dyDescent="0.25">
      <c r="A639" s="41">
        <f t="shared" si="90"/>
        <v>596</v>
      </c>
      <c r="B639" s="41">
        <f t="shared" ref="B639:B678" si="91">B638+1</f>
        <v>5</v>
      </c>
      <c r="C639" s="62">
        <v>1009</v>
      </c>
      <c r="D639" s="131" t="s">
        <v>2334</v>
      </c>
      <c r="E639" s="129" t="s">
        <v>43</v>
      </c>
      <c r="F639" s="129" t="s">
        <v>549</v>
      </c>
      <c r="G639" s="41" t="s">
        <v>154</v>
      </c>
      <c r="H639" s="63">
        <v>240</v>
      </c>
      <c r="I639" s="63">
        <v>92.555999999999997</v>
      </c>
      <c r="J639" s="63">
        <v>90</v>
      </c>
      <c r="K639" s="63">
        <v>5</v>
      </c>
      <c r="L639" s="63">
        <v>0</v>
      </c>
      <c r="M639" s="63">
        <v>0</v>
      </c>
      <c r="N639" s="63">
        <v>28</v>
      </c>
      <c r="O639" s="63">
        <v>24.443999999999999</v>
      </c>
    </row>
    <row r="640" spans="1:15" s="64" customFormat="1" ht="77.25" customHeight="1" x14ac:dyDescent="0.25">
      <c r="A640" s="41">
        <f t="shared" si="90"/>
        <v>597</v>
      </c>
      <c r="B640" s="41">
        <f t="shared" si="91"/>
        <v>6</v>
      </c>
      <c r="C640" s="62">
        <v>1026</v>
      </c>
      <c r="D640" s="131" t="s">
        <v>541</v>
      </c>
      <c r="E640" s="129" t="s">
        <v>43</v>
      </c>
      <c r="F640" s="129" t="s">
        <v>542</v>
      </c>
      <c r="G640" s="41" t="s">
        <v>142</v>
      </c>
      <c r="H640" s="63">
        <v>299.90600000000001</v>
      </c>
      <c r="I640" s="63">
        <v>129.166</v>
      </c>
      <c r="J640" s="63">
        <v>50</v>
      </c>
      <c r="K640" s="63">
        <v>50</v>
      </c>
      <c r="L640" s="63">
        <v>0</v>
      </c>
      <c r="M640" s="63">
        <v>5</v>
      </c>
      <c r="N640" s="63">
        <v>38.759</v>
      </c>
      <c r="O640" s="63">
        <v>26.981000000000002</v>
      </c>
    </row>
    <row r="641" spans="1:15" s="64" customFormat="1" ht="64.5" customHeight="1" x14ac:dyDescent="0.25">
      <c r="A641" s="41">
        <f t="shared" si="90"/>
        <v>598</v>
      </c>
      <c r="B641" s="41">
        <f t="shared" si="91"/>
        <v>7</v>
      </c>
      <c r="C641" s="62">
        <v>1083</v>
      </c>
      <c r="D641" s="131" t="s">
        <v>551</v>
      </c>
      <c r="E641" s="129" t="s">
        <v>43</v>
      </c>
      <c r="F641" s="129" t="s">
        <v>552</v>
      </c>
      <c r="G641" s="41" t="s">
        <v>141</v>
      </c>
      <c r="H641" s="63">
        <v>399.99799999999999</v>
      </c>
      <c r="I641" s="63">
        <v>192.988</v>
      </c>
      <c r="J641" s="63">
        <v>131</v>
      </c>
      <c r="K641" s="63">
        <v>0</v>
      </c>
      <c r="L641" s="63">
        <v>0</v>
      </c>
      <c r="M641" s="63">
        <v>30</v>
      </c>
      <c r="N641" s="63">
        <v>23.7</v>
      </c>
      <c r="O641" s="63">
        <v>22.31</v>
      </c>
    </row>
    <row r="642" spans="1:15" s="64" customFormat="1" ht="80.25" customHeight="1" x14ac:dyDescent="0.25">
      <c r="A642" s="41">
        <f t="shared" si="90"/>
        <v>599</v>
      </c>
      <c r="B642" s="41">
        <f t="shared" si="91"/>
        <v>8</v>
      </c>
      <c r="C642" s="62">
        <v>1092</v>
      </c>
      <c r="D642" s="131" t="s">
        <v>553</v>
      </c>
      <c r="E642" s="129" t="s">
        <v>43</v>
      </c>
      <c r="F642" s="129" t="s">
        <v>146</v>
      </c>
      <c r="G642" s="41" t="s">
        <v>153</v>
      </c>
      <c r="H642" s="63">
        <v>125</v>
      </c>
      <c r="I642" s="63">
        <v>60</v>
      </c>
      <c r="J642" s="63">
        <v>38.668999999999997</v>
      </c>
      <c r="K642" s="63">
        <v>0</v>
      </c>
      <c r="L642" s="63">
        <v>0</v>
      </c>
      <c r="M642" s="63">
        <v>0</v>
      </c>
      <c r="N642" s="63">
        <v>20.6</v>
      </c>
      <c r="O642" s="63">
        <v>5.7309999999999999</v>
      </c>
    </row>
    <row r="643" spans="1:15" s="64" customFormat="1" ht="58.5" customHeight="1" x14ac:dyDescent="0.25">
      <c r="A643" s="41">
        <f t="shared" si="90"/>
        <v>600</v>
      </c>
      <c r="B643" s="41">
        <f t="shared" si="91"/>
        <v>9</v>
      </c>
      <c r="C643" s="62">
        <v>1321</v>
      </c>
      <c r="D643" s="131" t="s">
        <v>559</v>
      </c>
      <c r="E643" s="129" t="s">
        <v>43</v>
      </c>
      <c r="F643" s="129" t="s">
        <v>146</v>
      </c>
      <c r="G643" s="41" t="s">
        <v>560</v>
      </c>
      <c r="H643" s="63">
        <v>299.423</v>
      </c>
      <c r="I643" s="63">
        <v>145</v>
      </c>
      <c r="J643" s="63">
        <v>69.986000000000004</v>
      </c>
      <c r="K643" s="63">
        <v>10</v>
      </c>
      <c r="L643" s="63">
        <v>0</v>
      </c>
      <c r="M643" s="63">
        <v>55</v>
      </c>
      <c r="N643" s="63">
        <v>7.4550000000000001</v>
      </c>
      <c r="O643" s="63">
        <v>11.981999999999999</v>
      </c>
    </row>
    <row r="644" spans="1:15" s="64" customFormat="1" ht="69.75" customHeight="1" x14ac:dyDescent="0.25">
      <c r="A644" s="41">
        <f t="shared" si="90"/>
        <v>601</v>
      </c>
      <c r="B644" s="41">
        <f t="shared" si="91"/>
        <v>10</v>
      </c>
      <c r="C644" s="62">
        <v>1343</v>
      </c>
      <c r="D644" s="131" t="s">
        <v>554</v>
      </c>
      <c r="E644" s="129" t="s">
        <v>43</v>
      </c>
      <c r="F644" s="129" t="s">
        <v>555</v>
      </c>
      <c r="G644" s="41" t="s">
        <v>556</v>
      </c>
      <c r="H644" s="63">
        <v>299.95299999999997</v>
      </c>
      <c r="I644" s="63">
        <v>143.953</v>
      </c>
      <c r="J644" s="63">
        <v>95.2</v>
      </c>
      <c r="K644" s="63">
        <v>0</v>
      </c>
      <c r="L644" s="63">
        <v>0</v>
      </c>
      <c r="M644" s="63">
        <v>12</v>
      </c>
      <c r="N644" s="63">
        <v>19.018000000000001</v>
      </c>
      <c r="O644" s="63">
        <v>29.782</v>
      </c>
    </row>
    <row r="645" spans="1:15" s="64" customFormat="1" ht="37.5" x14ac:dyDescent="0.25">
      <c r="A645" s="41">
        <f t="shared" si="90"/>
        <v>602</v>
      </c>
      <c r="B645" s="41">
        <f t="shared" si="91"/>
        <v>11</v>
      </c>
      <c r="C645" s="62">
        <v>1549</v>
      </c>
      <c r="D645" s="131" t="s">
        <v>535</v>
      </c>
      <c r="E645" s="129" t="s">
        <v>43</v>
      </c>
      <c r="F645" s="129" t="s">
        <v>536</v>
      </c>
      <c r="G645" s="41" t="s">
        <v>150</v>
      </c>
      <c r="H645" s="63">
        <v>247.47399999999999</v>
      </c>
      <c r="I645" s="63">
        <v>100</v>
      </c>
      <c r="J645" s="63">
        <v>97.605000000000004</v>
      </c>
      <c r="K645" s="63">
        <v>0</v>
      </c>
      <c r="L645" s="63">
        <v>0</v>
      </c>
      <c r="M645" s="63">
        <v>26.7</v>
      </c>
      <c r="N645" s="63">
        <v>0</v>
      </c>
      <c r="O645" s="63">
        <v>23.169</v>
      </c>
    </row>
    <row r="646" spans="1:15" s="64" customFormat="1" ht="72" customHeight="1" x14ac:dyDescent="0.25">
      <c r="A646" s="41">
        <f t="shared" si="90"/>
        <v>603</v>
      </c>
      <c r="B646" s="41">
        <f t="shared" si="91"/>
        <v>12</v>
      </c>
      <c r="C646" s="62">
        <v>1644</v>
      </c>
      <c r="D646" s="131" t="s">
        <v>537</v>
      </c>
      <c r="E646" s="129" t="s">
        <v>43</v>
      </c>
      <c r="F646" s="129" t="s">
        <v>538</v>
      </c>
      <c r="G646" s="41" t="s">
        <v>152</v>
      </c>
      <c r="H646" s="63">
        <v>299.99400000000003</v>
      </c>
      <c r="I646" s="63">
        <v>145</v>
      </c>
      <c r="J646" s="63">
        <v>40</v>
      </c>
      <c r="K646" s="63">
        <v>54.683</v>
      </c>
      <c r="L646" s="63">
        <v>0</v>
      </c>
      <c r="M646" s="63">
        <v>6</v>
      </c>
      <c r="N646" s="63">
        <v>31.5</v>
      </c>
      <c r="O646" s="63">
        <v>22.811</v>
      </c>
    </row>
    <row r="647" spans="1:15" s="64" customFormat="1" ht="64.5" customHeight="1" x14ac:dyDescent="0.25">
      <c r="A647" s="41">
        <f t="shared" si="90"/>
        <v>604</v>
      </c>
      <c r="B647" s="41">
        <f t="shared" si="91"/>
        <v>13</v>
      </c>
      <c r="C647" s="62">
        <v>1735</v>
      </c>
      <c r="D647" s="131" t="s">
        <v>550</v>
      </c>
      <c r="E647" s="129" t="s">
        <v>43</v>
      </c>
      <c r="F647" s="129" t="s">
        <v>146</v>
      </c>
      <c r="G647" s="41" t="s">
        <v>145</v>
      </c>
      <c r="H647" s="63">
        <v>399.99099999999999</v>
      </c>
      <c r="I647" s="63">
        <v>190</v>
      </c>
      <c r="J647" s="63">
        <v>127.251</v>
      </c>
      <c r="K647" s="63">
        <v>0</v>
      </c>
      <c r="L647" s="63">
        <v>0</v>
      </c>
      <c r="M647" s="63">
        <v>8</v>
      </c>
      <c r="N647" s="63">
        <v>51.5</v>
      </c>
      <c r="O647" s="63">
        <v>23.24</v>
      </c>
    </row>
    <row r="648" spans="1:15" s="64" customFormat="1" ht="66.75" customHeight="1" x14ac:dyDescent="0.25">
      <c r="A648" s="41">
        <f t="shared" si="90"/>
        <v>605</v>
      </c>
      <c r="B648" s="41">
        <f t="shared" si="91"/>
        <v>14</v>
      </c>
      <c r="C648" s="62">
        <v>1817</v>
      </c>
      <c r="D648" s="131" t="s">
        <v>557</v>
      </c>
      <c r="E648" s="129" t="s">
        <v>43</v>
      </c>
      <c r="F648" s="129" t="s">
        <v>558</v>
      </c>
      <c r="G648" s="41" t="s">
        <v>151</v>
      </c>
      <c r="H648" s="63">
        <v>400</v>
      </c>
      <c r="I648" s="63">
        <v>198</v>
      </c>
      <c r="J648" s="63">
        <v>119.408</v>
      </c>
      <c r="K648" s="63">
        <v>0</v>
      </c>
      <c r="L648" s="63">
        <v>0</v>
      </c>
      <c r="M648" s="63">
        <v>50</v>
      </c>
      <c r="N648" s="63">
        <v>12.4</v>
      </c>
      <c r="O648" s="63">
        <v>20.192</v>
      </c>
    </row>
    <row r="649" spans="1:15" s="64" customFormat="1" ht="66" customHeight="1" x14ac:dyDescent="0.25">
      <c r="A649" s="41">
        <f t="shared" si="90"/>
        <v>606</v>
      </c>
      <c r="B649" s="41">
        <f t="shared" si="91"/>
        <v>15</v>
      </c>
      <c r="C649" s="62">
        <v>1861</v>
      </c>
      <c r="D649" s="131" t="s">
        <v>543</v>
      </c>
      <c r="E649" s="129" t="s">
        <v>43</v>
      </c>
      <c r="F649" s="129" t="s">
        <v>544</v>
      </c>
      <c r="G649" s="41" t="s">
        <v>143</v>
      </c>
      <c r="H649" s="63">
        <v>399.98</v>
      </c>
      <c r="I649" s="63">
        <v>195</v>
      </c>
      <c r="J649" s="63">
        <v>60</v>
      </c>
      <c r="K649" s="63">
        <v>56</v>
      </c>
      <c r="L649" s="63">
        <v>0</v>
      </c>
      <c r="M649" s="63">
        <v>20</v>
      </c>
      <c r="N649" s="63">
        <v>29</v>
      </c>
      <c r="O649" s="63">
        <v>39.979999999999997</v>
      </c>
    </row>
    <row r="650" spans="1:15" s="52" customFormat="1" ht="78" customHeight="1" x14ac:dyDescent="0.25">
      <c r="A650" s="41">
        <f t="shared" si="90"/>
        <v>607</v>
      </c>
      <c r="B650" s="41">
        <f t="shared" si="91"/>
        <v>16</v>
      </c>
      <c r="C650" s="41">
        <v>717</v>
      </c>
      <c r="D650" s="42" t="s">
        <v>973</v>
      </c>
      <c r="E650" s="129" t="s">
        <v>836</v>
      </c>
      <c r="F650" s="129" t="s">
        <v>924</v>
      </c>
      <c r="G650" s="41" t="s">
        <v>974</v>
      </c>
      <c r="H650" s="43">
        <v>299.87299999999999</v>
      </c>
      <c r="I650" s="43">
        <v>140.93700000000001</v>
      </c>
      <c r="J650" s="43">
        <v>41.679000000000002</v>
      </c>
      <c r="K650" s="43">
        <v>50</v>
      </c>
      <c r="L650" s="43">
        <v>0</v>
      </c>
      <c r="M650" s="43">
        <v>0</v>
      </c>
      <c r="N650" s="43">
        <v>45.1</v>
      </c>
      <c r="O650" s="43">
        <v>22.157</v>
      </c>
    </row>
    <row r="651" spans="1:15" s="52" customFormat="1" ht="47.25" customHeight="1" x14ac:dyDescent="0.25">
      <c r="A651" s="41">
        <f t="shared" si="90"/>
        <v>608</v>
      </c>
      <c r="B651" s="41">
        <f t="shared" si="91"/>
        <v>17</v>
      </c>
      <c r="C651" s="41">
        <v>1308</v>
      </c>
      <c r="D651" s="42" t="s">
        <v>975</v>
      </c>
      <c r="E651" s="129" t="s">
        <v>836</v>
      </c>
      <c r="F651" s="129" t="s">
        <v>976</v>
      </c>
      <c r="G651" s="41" t="s">
        <v>145</v>
      </c>
      <c r="H651" s="43">
        <v>497.16199999999998</v>
      </c>
      <c r="I651" s="43">
        <v>200</v>
      </c>
      <c r="J651" s="43">
        <v>0</v>
      </c>
      <c r="K651" s="43">
        <v>211.13800000000001</v>
      </c>
      <c r="L651" s="43">
        <v>0</v>
      </c>
      <c r="M651" s="43">
        <v>41.9</v>
      </c>
      <c r="N651" s="43">
        <v>16.5</v>
      </c>
      <c r="O651" s="43">
        <v>27.623999999999999</v>
      </c>
    </row>
    <row r="652" spans="1:15" s="52" customFormat="1" ht="47.25" x14ac:dyDescent="0.25">
      <c r="A652" s="41">
        <f t="shared" si="90"/>
        <v>609</v>
      </c>
      <c r="B652" s="41">
        <f t="shared" si="91"/>
        <v>18</v>
      </c>
      <c r="C652" s="62">
        <v>1067</v>
      </c>
      <c r="D652" s="42" t="s">
        <v>1151</v>
      </c>
      <c r="E652" s="129" t="s">
        <v>1065</v>
      </c>
      <c r="F652" s="129" t="s">
        <v>1152</v>
      </c>
      <c r="G652" s="41" t="s">
        <v>145</v>
      </c>
      <c r="H652" s="63">
        <v>389.84800000000001</v>
      </c>
      <c r="I652" s="63">
        <v>187.048</v>
      </c>
      <c r="J652" s="63">
        <v>131.35599999999999</v>
      </c>
      <c r="K652" s="63">
        <v>0</v>
      </c>
      <c r="L652" s="63">
        <v>0</v>
      </c>
      <c r="M652" s="63">
        <v>42</v>
      </c>
      <c r="N652" s="63">
        <v>0</v>
      </c>
      <c r="O652" s="63">
        <v>29.443999999999999</v>
      </c>
    </row>
    <row r="653" spans="1:15" s="61" customFormat="1" ht="37.5" x14ac:dyDescent="0.25">
      <c r="A653" s="41">
        <f t="shared" si="90"/>
        <v>610</v>
      </c>
      <c r="B653" s="41">
        <f t="shared" si="91"/>
        <v>19</v>
      </c>
      <c r="C653" s="41">
        <v>1102</v>
      </c>
      <c r="D653" s="42" t="s">
        <v>1409</v>
      </c>
      <c r="E653" s="129" t="s">
        <v>1231</v>
      </c>
      <c r="F653" s="129" t="s">
        <v>1410</v>
      </c>
      <c r="G653" s="41" t="s">
        <v>152</v>
      </c>
      <c r="H653" s="43">
        <v>194.48</v>
      </c>
      <c r="I653" s="43">
        <v>95.24</v>
      </c>
      <c r="J653" s="43">
        <v>24.24</v>
      </c>
      <c r="K653" s="43">
        <v>30</v>
      </c>
      <c r="L653" s="43">
        <v>0</v>
      </c>
      <c r="M653" s="43">
        <v>40</v>
      </c>
      <c r="N653" s="43">
        <v>5</v>
      </c>
      <c r="O653" s="43">
        <v>0</v>
      </c>
    </row>
    <row r="654" spans="1:15" s="61" customFormat="1" ht="72.75" customHeight="1" x14ac:dyDescent="0.25">
      <c r="A654" s="41">
        <f t="shared" si="90"/>
        <v>611</v>
      </c>
      <c r="B654" s="41">
        <f t="shared" si="91"/>
        <v>20</v>
      </c>
      <c r="C654" s="41">
        <v>1491</v>
      </c>
      <c r="D654" s="42" t="s">
        <v>1411</v>
      </c>
      <c r="E654" s="129" t="s">
        <v>1231</v>
      </c>
      <c r="F654" s="129" t="s">
        <v>1412</v>
      </c>
      <c r="G654" s="130" t="s">
        <v>1413</v>
      </c>
      <c r="H654" s="43">
        <v>299.90600000000001</v>
      </c>
      <c r="I654" s="43">
        <v>140</v>
      </c>
      <c r="J654" s="43">
        <v>108.90600000000001</v>
      </c>
      <c r="K654" s="43">
        <v>0</v>
      </c>
      <c r="L654" s="43">
        <v>0</v>
      </c>
      <c r="M654" s="43">
        <v>51</v>
      </c>
      <c r="N654" s="43">
        <v>0</v>
      </c>
      <c r="O654" s="43">
        <v>0</v>
      </c>
    </row>
    <row r="655" spans="1:15" s="61" customFormat="1" ht="37.5" x14ac:dyDescent="0.25">
      <c r="A655" s="41">
        <f t="shared" si="90"/>
        <v>612</v>
      </c>
      <c r="B655" s="41">
        <f t="shared" si="91"/>
        <v>21</v>
      </c>
      <c r="C655" s="41">
        <v>1569</v>
      </c>
      <c r="D655" s="42" t="s">
        <v>1414</v>
      </c>
      <c r="E655" s="129" t="s">
        <v>1231</v>
      </c>
      <c r="F655" s="129" t="s">
        <v>1415</v>
      </c>
      <c r="G655" s="130" t="s">
        <v>141</v>
      </c>
      <c r="H655" s="43">
        <v>299.72000000000003</v>
      </c>
      <c r="I655" s="43">
        <v>149</v>
      </c>
      <c r="J655" s="43">
        <v>81.218000000000004</v>
      </c>
      <c r="K655" s="43">
        <v>14</v>
      </c>
      <c r="L655" s="43">
        <v>0</v>
      </c>
      <c r="M655" s="43">
        <v>41</v>
      </c>
      <c r="N655" s="43">
        <v>2.52</v>
      </c>
      <c r="O655" s="43">
        <v>11.981999999999999</v>
      </c>
    </row>
    <row r="656" spans="1:15" s="61" customFormat="1" ht="37.5" x14ac:dyDescent="0.25">
      <c r="A656" s="41">
        <f t="shared" si="90"/>
        <v>613</v>
      </c>
      <c r="B656" s="41">
        <f t="shared" si="91"/>
        <v>22</v>
      </c>
      <c r="C656" s="41">
        <v>1678</v>
      </c>
      <c r="D656" s="42" t="s">
        <v>1416</v>
      </c>
      <c r="E656" s="129" t="s">
        <v>1231</v>
      </c>
      <c r="F656" s="129" t="s">
        <v>1417</v>
      </c>
      <c r="G656" s="130" t="s">
        <v>1418</v>
      </c>
      <c r="H656" s="43">
        <v>287.786</v>
      </c>
      <c r="I656" s="43">
        <v>130</v>
      </c>
      <c r="J656" s="43">
        <v>110.732</v>
      </c>
      <c r="K656" s="43">
        <v>0</v>
      </c>
      <c r="L656" s="43">
        <v>0</v>
      </c>
      <c r="M656" s="43">
        <v>31.3</v>
      </c>
      <c r="N656" s="43">
        <v>0</v>
      </c>
      <c r="O656" s="43">
        <v>15.754</v>
      </c>
    </row>
    <row r="657" spans="1:15" s="61" customFormat="1" ht="65.25" customHeight="1" x14ac:dyDescent="0.25">
      <c r="A657" s="41">
        <f t="shared" si="90"/>
        <v>614</v>
      </c>
      <c r="B657" s="41">
        <f t="shared" si="91"/>
        <v>23</v>
      </c>
      <c r="C657" s="41">
        <v>2277</v>
      </c>
      <c r="D657" s="42" t="s">
        <v>1419</v>
      </c>
      <c r="E657" s="129" t="s">
        <v>1231</v>
      </c>
      <c r="F657" s="129" t="s">
        <v>1420</v>
      </c>
      <c r="G657" s="130" t="s">
        <v>151</v>
      </c>
      <c r="H657" s="43">
        <v>296.81900000000002</v>
      </c>
      <c r="I657" s="43">
        <v>147</v>
      </c>
      <c r="J657" s="43">
        <v>87.454999999999998</v>
      </c>
      <c r="K657" s="43">
        <v>0</v>
      </c>
      <c r="L657" s="43">
        <v>0</v>
      </c>
      <c r="M657" s="43">
        <v>50</v>
      </c>
      <c r="N657" s="43">
        <v>0</v>
      </c>
      <c r="O657" s="43">
        <v>12.364000000000001</v>
      </c>
    </row>
    <row r="658" spans="1:15" s="61" customFormat="1" ht="37.5" x14ac:dyDescent="0.25">
      <c r="A658" s="41">
        <f t="shared" si="90"/>
        <v>615</v>
      </c>
      <c r="B658" s="41">
        <f t="shared" si="91"/>
        <v>24</v>
      </c>
      <c r="C658" s="41">
        <v>2379</v>
      </c>
      <c r="D658" s="42" t="s">
        <v>1421</v>
      </c>
      <c r="E658" s="129" t="s">
        <v>1231</v>
      </c>
      <c r="F658" s="129" t="s">
        <v>1417</v>
      </c>
      <c r="G658" s="130" t="s">
        <v>560</v>
      </c>
      <c r="H658" s="43">
        <v>58</v>
      </c>
      <c r="I658" s="43">
        <v>19</v>
      </c>
      <c r="J658" s="43">
        <v>19</v>
      </c>
      <c r="K658" s="43">
        <v>10</v>
      </c>
      <c r="L658" s="43">
        <v>0</v>
      </c>
      <c r="M658" s="43">
        <v>10</v>
      </c>
      <c r="N658" s="43">
        <v>0</v>
      </c>
      <c r="O658" s="43">
        <v>0</v>
      </c>
    </row>
    <row r="659" spans="1:15" s="61" customFormat="1" ht="72" customHeight="1" x14ac:dyDescent="0.25">
      <c r="A659" s="41">
        <f t="shared" si="90"/>
        <v>616</v>
      </c>
      <c r="B659" s="41">
        <f t="shared" si="91"/>
        <v>25</v>
      </c>
      <c r="C659" s="41">
        <v>2456</v>
      </c>
      <c r="D659" s="42" t="s">
        <v>1422</v>
      </c>
      <c r="E659" s="129" t="s">
        <v>1231</v>
      </c>
      <c r="F659" s="129" t="s">
        <v>1417</v>
      </c>
      <c r="G659" s="130" t="s">
        <v>153</v>
      </c>
      <c r="H659" s="43">
        <v>292.21300000000002</v>
      </c>
      <c r="I659" s="43">
        <v>145</v>
      </c>
      <c r="J659" s="43">
        <v>93.242999999999995</v>
      </c>
      <c r="K659" s="43">
        <v>0</v>
      </c>
      <c r="L659" s="43">
        <v>0</v>
      </c>
      <c r="M659" s="43">
        <v>32</v>
      </c>
      <c r="N659" s="43">
        <v>0</v>
      </c>
      <c r="O659" s="43">
        <v>21.97</v>
      </c>
    </row>
    <row r="660" spans="1:15" s="52" customFormat="1" ht="79.5" customHeight="1" x14ac:dyDescent="0.25">
      <c r="A660" s="41">
        <f t="shared" si="90"/>
        <v>617</v>
      </c>
      <c r="B660" s="41">
        <f t="shared" si="91"/>
        <v>26</v>
      </c>
      <c r="C660" s="41">
        <v>2479</v>
      </c>
      <c r="D660" s="42" t="s">
        <v>2183</v>
      </c>
      <c r="E660" s="129" t="s">
        <v>2038</v>
      </c>
      <c r="F660" s="129" t="s">
        <v>2069</v>
      </c>
      <c r="G660" s="41" t="s">
        <v>152</v>
      </c>
      <c r="H660" s="43">
        <v>48</v>
      </c>
      <c r="I660" s="43">
        <v>24</v>
      </c>
      <c r="J660" s="43">
        <v>0</v>
      </c>
      <c r="K660" s="43">
        <v>0</v>
      </c>
      <c r="L660" s="43">
        <v>0</v>
      </c>
      <c r="M660" s="43">
        <v>9.6</v>
      </c>
      <c r="N660" s="43">
        <v>14.4</v>
      </c>
      <c r="O660" s="43">
        <v>0</v>
      </c>
    </row>
    <row r="661" spans="1:15" s="64" customFormat="1" ht="56.25" x14ac:dyDescent="0.25">
      <c r="A661" s="41">
        <f t="shared" si="90"/>
        <v>618</v>
      </c>
      <c r="B661" s="41">
        <f t="shared" si="91"/>
        <v>27</v>
      </c>
      <c r="C661" s="62">
        <v>521</v>
      </c>
      <c r="D661" s="131" t="s">
        <v>1776</v>
      </c>
      <c r="E661" s="129" t="s">
        <v>1549</v>
      </c>
      <c r="F661" s="129" t="s">
        <v>1777</v>
      </c>
      <c r="G661" s="41" t="s">
        <v>974</v>
      </c>
      <c r="H661" s="63">
        <v>299.26299999999998</v>
      </c>
      <c r="I661" s="63">
        <v>148.63</v>
      </c>
      <c r="J661" s="63">
        <v>45.268999999999998</v>
      </c>
      <c r="K661" s="63">
        <v>50</v>
      </c>
      <c r="L661" s="63">
        <v>0</v>
      </c>
      <c r="M661" s="63">
        <v>28.72</v>
      </c>
      <c r="N661" s="63">
        <v>0</v>
      </c>
      <c r="O661" s="63">
        <v>26.643999999999998</v>
      </c>
    </row>
    <row r="662" spans="1:15" s="64" customFormat="1" ht="56.25" x14ac:dyDescent="0.25">
      <c r="A662" s="41">
        <f t="shared" si="90"/>
        <v>619</v>
      </c>
      <c r="B662" s="41">
        <f t="shared" si="91"/>
        <v>28</v>
      </c>
      <c r="C662" s="62">
        <v>525</v>
      </c>
      <c r="D662" s="131" t="s">
        <v>1778</v>
      </c>
      <c r="E662" s="129" t="s">
        <v>1549</v>
      </c>
      <c r="F662" s="129" t="s">
        <v>1777</v>
      </c>
      <c r="G662" s="41" t="s">
        <v>974</v>
      </c>
      <c r="H662" s="63">
        <v>299.86</v>
      </c>
      <c r="I662" s="63">
        <v>148.93</v>
      </c>
      <c r="J662" s="63">
        <v>63.107999999999997</v>
      </c>
      <c r="K662" s="63">
        <v>30</v>
      </c>
      <c r="L662" s="63">
        <v>0</v>
      </c>
      <c r="M662" s="63">
        <v>38</v>
      </c>
      <c r="N662" s="63">
        <v>0</v>
      </c>
      <c r="O662" s="63">
        <v>19.821999999999999</v>
      </c>
    </row>
    <row r="663" spans="1:15" s="40" customFormat="1" ht="42" customHeight="1" x14ac:dyDescent="0.25">
      <c r="A663" s="41">
        <f t="shared" si="90"/>
        <v>620</v>
      </c>
      <c r="B663" s="41">
        <f t="shared" si="91"/>
        <v>29</v>
      </c>
      <c r="C663" s="41">
        <v>531</v>
      </c>
      <c r="D663" s="42" t="s">
        <v>2389</v>
      </c>
      <c r="E663" s="129" t="s">
        <v>1549</v>
      </c>
      <c r="F663" s="129" t="s">
        <v>995</v>
      </c>
      <c r="G663" s="41" t="s">
        <v>145</v>
      </c>
      <c r="H663" s="43">
        <v>498.66</v>
      </c>
      <c r="I663" s="43">
        <v>198</v>
      </c>
      <c r="J663" s="43">
        <v>248.3</v>
      </c>
      <c r="K663" s="43">
        <v>0</v>
      </c>
      <c r="L663" s="43">
        <v>0</v>
      </c>
      <c r="M663" s="43">
        <v>0</v>
      </c>
      <c r="N663" s="43">
        <v>52.36</v>
      </c>
      <c r="O663" s="43">
        <v>0</v>
      </c>
    </row>
    <row r="664" spans="1:15" s="64" customFormat="1" ht="37.5" x14ac:dyDescent="0.25">
      <c r="A664" s="41">
        <f t="shared" si="90"/>
        <v>621</v>
      </c>
      <c r="B664" s="41">
        <f t="shared" si="91"/>
        <v>30</v>
      </c>
      <c r="C664" s="62">
        <v>735</v>
      </c>
      <c r="D664" s="131" t="s">
        <v>1779</v>
      </c>
      <c r="E664" s="129" t="s">
        <v>1549</v>
      </c>
      <c r="F664" s="129" t="s">
        <v>146</v>
      </c>
      <c r="G664" s="41" t="s">
        <v>145</v>
      </c>
      <c r="H664" s="63">
        <v>299.98200000000003</v>
      </c>
      <c r="I664" s="63">
        <v>147.5</v>
      </c>
      <c r="J664" s="63">
        <v>92.465000000000003</v>
      </c>
      <c r="K664" s="63">
        <v>0</v>
      </c>
      <c r="L664" s="63">
        <v>0</v>
      </c>
      <c r="M664" s="63">
        <v>10</v>
      </c>
      <c r="N664" s="63">
        <v>26</v>
      </c>
      <c r="O664" s="63">
        <v>24.016999999999999</v>
      </c>
    </row>
    <row r="665" spans="1:15" s="64" customFormat="1" ht="56.25" x14ac:dyDescent="0.25">
      <c r="A665" s="41">
        <f t="shared" si="90"/>
        <v>622</v>
      </c>
      <c r="B665" s="41">
        <f t="shared" si="91"/>
        <v>31</v>
      </c>
      <c r="C665" s="62">
        <v>1072</v>
      </c>
      <c r="D665" s="131" t="s">
        <v>2368</v>
      </c>
      <c r="E665" s="129" t="s">
        <v>1549</v>
      </c>
      <c r="F665" s="129" t="s">
        <v>1780</v>
      </c>
      <c r="G665" s="41" t="s">
        <v>142</v>
      </c>
      <c r="H665" s="63">
        <v>266.54300000000001</v>
      </c>
      <c r="I665" s="63">
        <v>119</v>
      </c>
      <c r="J665" s="63">
        <v>46</v>
      </c>
      <c r="K665" s="63">
        <v>45.597000000000001</v>
      </c>
      <c r="L665" s="63">
        <v>0</v>
      </c>
      <c r="M665" s="63">
        <v>40</v>
      </c>
      <c r="N665" s="63">
        <v>2</v>
      </c>
      <c r="O665" s="63">
        <v>13.946</v>
      </c>
    </row>
    <row r="666" spans="1:15" s="64" customFormat="1" ht="56.25" x14ac:dyDescent="0.25">
      <c r="A666" s="41">
        <f t="shared" si="90"/>
        <v>623</v>
      </c>
      <c r="B666" s="41">
        <f t="shared" si="91"/>
        <v>32</v>
      </c>
      <c r="C666" s="62">
        <v>1098</v>
      </c>
      <c r="D666" s="131" t="s">
        <v>1781</v>
      </c>
      <c r="E666" s="129" t="s">
        <v>1549</v>
      </c>
      <c r="F666" s="129" t="s">
        <v>542</v>
      </c>
      <c r="G666" s="41" t="s">
        <v>142</v>
      </c>
      <c r="H666" s="63">
        <v>299.48899999999998</v>
      </c>
      <c r="I666" s="63">
        <v>143.755</v>
      </c>
      <c r="J666" s="63">
        <v>60.235999999999997</v>
      </c>
      <c r="K666" s="63">
        <v>30</v>
      </c>
      <c r="L666" s="63">
        <v>0</v>
      </c>
      <c r="M666" s="63">
        <v>10</v>
      </c>
      <c r="N666" s="63">
        <v>36</v>
      </c>
      <c r="O666" s="63">
        <v>19.498000000000001</v>
      </c>
    </row>
    <row r="667" spans="1:15" s="64" customFormat="1" ht="67.5" customHeight="1" x14ac:dyDescent="0.25">
      <c r="A667" s="41">
        <f t="shared" si="90"/>
        <v>624</v>
      </c>
      <c r="B667" s="41">
        <f t="shared" si="91"/>
        <v>33</v>
      </c>
      <c r="C667" s="62">
        <v>1467</v>
      </c>
      <c r="D667" s="131" t="s">
        <v>1782</v>
      </c>
      <c r="E667" s="129" t="s">
        <v>1549</v>
      </c>
      <c r="F667" s="129" t="s">
        <v>1783</v>
      </c>
      <c r="G667" s="41" t="s">
        <v>548</v>
      </c>
      <c r="H667" s="63">
        <v>386.44400000000002</v>
      </c>
      <c r="I667" s="63">
        <v>185</v>
      </c>
      <c r="J667" s="63">
        <v>133.81399999999999</v>
      </c>
      <c r="K667" s="63">
        <v>0</v>
      </c>
      <c r="L667" s="63">
        <v>0</v>
      </c>
      <c r="M667" s="63">
        <v>33.86</v>
      </c>
      <c r="N667" s="63">
        <v>10.5</v>
      </c>
      <c r="O667" s="63">
        <v>23.27</v>
      </c>
    </row>
    <row r="668" spans="1:15" s="64" customFormat="1" ht="56.25" x14ac:dyDescent="0.25">
      <c r="A668" s="41">
        <f t="shared" si="90"/>
        <v>625</v>
      </c>
      <c r="B668" s="41">
        <f t="shared" si="91"/>
        <v>34</v>
      </c>
      <c r="C668" s="62">
        <v>1526</v>
      </c>
      <c r="D668" s="131" t="s">
        <v>1784</v>
      </c>
      <c r="E668" s="129" t="s">
        <v>1549</v>
      </c>
      <c r="F668" s="129" t="s">
        <v>1785</v>
      </c>
      <c r="G668" s="41" t="s">
        <v>548</v>
      </c>
      <c r="H668" s="63">
        <v>497.916</v>
      </c>
      <c r="I668" s="63">
        <v>195</v>
      </c>
      <c r="J668" s="63">
        <v>178.95500000000001</v>
      </c>
      <c r="K668" s="63">
        <v>0</v>
      </c>
      <c r="L668" s="63">
        <v>0</v>
      </c>
      <c r="M668" s="63">
        <v>60</v>
      </c>
      <c r="N668" s="63">
        <v>50</v>
      </c>
      <c r="O668" s="63">
        <v>13.961</v>
      </c>
    </row>
    <row r="669" spans="1:15" s="64" customFormat="1" ht="37.5" x14ac:dyDescent="0.25">
      <c r="A669" s="41">
        <f t="shared" si="90"/>
        <v>626</v>
      </c>
      <c r="B669" s="41">
        <f t="shared" si="91"/>
        <v>35</v>
      </c>
      <c r="C669" s="62">
        <v>1781</v>
      </c>
      <c r="D669" s="131" t="s">
        <v>1786</v>
      </c>
      <c r="E669" s="129" t="s">
        <v>1549</v>
      </c>
      <c r="F669" s="129" t="s">
        <v>1780</v>
      </c>
      <c r="G669" s="41" t="s">
        <v>142</v>
      </c>
      <c r="H669" s="63">
        <v>299.899</v>
      </c>
      <c r="I669" s="63">
        <v>135</v>
      </c>
      <c r="J669" s="63">
        <v>60</v>
      </c>
      <c r="K669" s="63">
        <v>50.253999999999998</v>
      </c>
      <c r="L669" s="63">
        <v>0</v>
      </c>
      <c r="M669" s="63">
        <v>35</v>
      </c>
      <c r="N669" s="63">
        <v>3.5</v>
      </c>
      <c r="O669" s="63">
        <v>16.145</v>
      </c>
    </row>
    <row r="670" spans="1:15" s="64" customFormat="1" ht="37.5" x14ac:dyDescent="0.25">
      <c r="A670" s="41">
        <f t="shared" si="90"/>
        <v>627</v>
      </c>
      <c r="B670" s="41">
        <f t="shared" si="91"/>
        <v>36</v>
      </c>
      <c r="C670" s="62">
        <v>1799</v>
      </c>
      <c r="D670" s="131" t="s">
        <v>1787</v>
      </c>
      <c r="E670" s="129" t="s">
        <v>1549</v>
      </c>
      <c r="F670" s="129" t="s">
        <v>2310</v>
      </c>
      <c r="G670" s="41" t="s">
        <v>143</v>
      </c>
      <c r="H670" s="63">
        <v>295.892</v>
      </c>
      <c r="I670" s="63">
        <v>146</v>
      </c>
      <c r="J670" s="63">
        <v>45.566000000000003</v>
      </c>
      <c r="K670" s="63">
        <v>50</v>
      </c>
      <c r="L670" s="63">
        <v>0</v>
      </c>
      <c r="M670" s="63">
        <v>43</v>
      </c>
      <c r="N670" s="63">
        <v>0</v>
      </c>
      <c r="O670" s="63">
        <v>11.326000000000001</v>
      </c>
    </row>
    <row r="671" spans="1:15" s="64" customFormat="1" ht="63.75" customHeight="1" x14ac:dyDescent="0.25">
      <c r="A671" s="41">
        <f t="shared" si="90"/>
        <v>628</v>
      </c>
      <c r="B671" s="41">
        <f t="shared" si="91"/>
        <v>37</v>
      </c>
      <c r="C671" s="62">
        <v>1810</v>
      </c>
      <c r="D671" s="131" t="s">
        <v>1788</v>
      </c>
      <c r="E671" s="129" t="s">
        <v>1549</v>
      </c>
      <c r="F671" s="129" t="s">
        <v>2310</v>
      </c>
      <c r="G671" s="41" t="s">
        <v>143</v>
      </c>
      <c r="H671" s="63">
        <v>298.72899999999998</v>
      </c>
      <c r="I671" s="63">
        <v>147</v>
      </c>
      <c r="J671" s="63">
        <v>46.834000000000003</v>
      </c>
      <c r="K671" s="63">
        <v>50</v>
      </c>
      <c r="L671" s="63">
        <v>0</v>
      </c>
      <c r="M671" s="63">
        <v>30</v>
      </c>
      <c r="N671" s="63">
        <v>0</v>
      </c>
      <c r="O671" s="63">
        <v>24.895</v>
      </c>
    </row>
    <row r="672" spans="1:15" s="64" customFormat="1" ht="37.5" x14ac:dyDescent="0.25">
      <c r="A672" s="41">
        <f t="shared" si="90"/>
        <v>629</v>
      </c>
      <c r="B672" s="41">
        <f t="shared" si="91"/>
        <v>38</v>
      </c>
      <c r="C672" s="62">
        <v>2043</v>
      </c>
      <c r="D672" s="131" t="s">
        <v>1789</v>
      </c>
      <c r="E672" s="129" t="s">
        <v>1549</v>
      </c>
      <c r="F672" s="129" t="s">
        <v>2311</v>
      </c>
      <c r="G672" s="41" t="s">
        <v>145</v>
      </c>
      <c r="H672" s="63">
        <v>498.17599999999999</v>
      </c>
      <c r="I672" s="63">
        <v>198</v>
      </c>
      <c r="J672" s="63">
        <v>0</v>
      </c>
      <c r="K672" s="63">
        <v>210.17599999999999</v>
      </c>
      <c r="L672" s="63">
        <v>0</v>
      </c>
      <c r="M672" s="63">
        <v>90</v>
      </c>
      <c r="N672" s="63">
        <v>0</v>
      </c>
      <c r="O672" s="63">
        <v>0</v>
      </c>
    </row>
    <row r="673" spans="1:15" s="64" customFormat="1" ht="56.25" x14ac:dyDescent="0.25">
      <c r="A673" s="41">
        <f t="shared" si="90"/>
        <v>630</v>
      </c>
      <c r="B673" s="41">
        <f t="shared" si="91"/>
        <v>39</v>
      </c>
      <c r="C673" s="62">
        <v>2294</v>
      </c>
      <c r="D673" s="131" t="s">
        <v>1790</v>
      </c>
      <c r="E673" s="129" t="s">
        <v>1549</v>
      </c>
      <c r="F673" s="129" t="s">
        <v>2312</v>
      </c>
      <c r="G673" s="41" t="s">
        <v>153</v>
      </c>
      <c r="H673" s="63">
        <v>260.42899999999997</v>
      </c>
      <c r="I673" s="63">
        <v>128</v>
      </c>
      <c r="J673" s="63">
        <v>83.96</v>
      </c>
      <c r="K673" s="63">
        <v>0</v>
      </c>
      <c r="L673" s="63">
        <v>0</v>
      </c>
      <c r="M673" s="63">
        <v>26</v>
      </c>
      <c r="N673" s="63">
        <v>0</v>
      </c>
      <c r="O673" s="63">
        <v>22.469000000000001</v>
      </c>
    </row>
    <row r="674" spans="1:15" s="64" customFormat="1" ht="56.25" x14ac:dyDescent="0.25">
      <c r="A674" s="41">
        <f t="shared" si="90"/>
        <v>631</v>
      </c>
      <c r="B674" s="41">
        <f t="shared" si="91"/>
        <v>40</v>
      </c>
      <c r="C674" s="62">
        <v>2387</v>
      </c>
      <c r="D674" s="131" t="s">
        <v>1791</v>
      </c>
      <c r="E674" s="129" t="s">
        <v>1549</v>
      </c>
      <c r="F674" s="129" t="s">
        <v>1792</v>
      </c>
      <c r="G674" s="41" t="s">
        <v>145</v>
      </c>
      <c r="H674" s="63">
        <v>499.15199999999999</v>
      </c>
      <c r="I674" s="63">
        <v>199</v>
      </c>
      <c r="J674" s="63">
        <v>106.886</v>
      </c>
      <c r="K674" s="63">
        <v>107</v>
      </c>
      <c r="L674" s="63">
        <v>0</v>
      </c>
      <c r="M674" s="63">
        <v>56.8</v>
      </c>
      <c r="N674" s="63">
        <v>0</v>
      </c>
      <c r="O674" s="63">
        <v>29.466000000000001</v>
      </c>
    </row>
    <row r="675" spans="1:15" s="64" customFormat="1" ht="84.75" customHeight="1" x14ac:dyDescent="0.25">
      <c r="A675" s="41">
        <f t="shared" si="90"/>
        <v>632</v>
      </c>
      <c r="B675" s="41">
        <f t="shared" si="91"/>
        <v>41</v>
      </c>
      <c r="C675" s="62">
        <v>2688</v>
      </c>
      <c r="D675" s="131" t="s">
        <v>1793</v>
      </c>
      <c r="E675" s="129" t="s">
        <v>1549</v>
      </c>
      <c r="F675" s="129" t="s">
        <v>1794</v>
      </c>
      <c r="G675" s="41" t="s">
        <v>1795</v>
      </c>
      <c r="H675" s="63">
        <v>418.88299999999998</v>
      </c>
      <c r="I675" s="63">
        <v>195</v>
      </c>
      <c r="J675" s="63">
        <v>128.48500000000001</v>
      </c>
      <c r="K675" s="63">
        <v>20</v>
      </c>
      <c r="L675" s="63">
        <v>0</v>
      </c>
      <c r="M675" s="63">
        <v>75.397999999999996</v>
      </c>
      <c r="N675" s="63">
        <v>0</v>
      </c>
      <c r="O675" s="63">
        <v>0</v>
      </c>
    </row>
    <row r="676" spans="1:15" s="61" customFormat="1" ht="60" customHeight="1" x14ac:dyDescent="0.25">
      <c r="A676" s="41">
        <f t="shared" si="90"/>
        <v>633</v>
      </c>
      <c r="B676" s="41">
        <f t="shared" si="91"/>
        <v>42</v>
      </c>
      <c r="C676" s="41">
        <v>562</v>
      </c>
      <c r="D676" s="42" t="s">
        <v>2176</v>
      </c>
      <c r="E676" s="129" t="s">
        <v>2030</v>
      </c>
      <c r="F676" s="129" t="s">
        <v>2177</v>
      </c>
      <c r="G676" s="41" t="s">
        <v>2178</v>
      </c>
      <c r="H676" s="43">
        <v>218.09700000000001</v>
      </c>
      <c r="I676" s="43">
        <v>109</v>
      </c>
      <c r="J676" s="43">
        <v>50</v>
      </c>
      <c r="K676" s="43">
        <v>16.457000000000001</v>
      </c>
      <c r="L676" s="43">
        <v>0</v>
      </c>
      <c r="M676" s="43">
        <v>28</v>
      </c>
      <c r="N676" s="43">
        <v>14.64</v>
      </c>
      <c r="O676" s="43">
        <v>0</v>
      </c>
    </row>
    <row r="677" spans="1:15" s="61" customFormat="1" ht="65.25" customHeight="1" x14ac:dyDescent="0.25">
      <c r="A677" s="41">
        <f t="shared" si="90"/>
        <v>634</v>
      </c>
      <c r="B677" s="41">
        <f t="shared" si="91"/>
        <v>43</v>
      </c>
      <c r="C677" s="41">
        <v>1059</v>
      </c>
      <c r="D677" s="42" t="s">
        <v>2179</v>
      </c>
      <c r="E677" s="129" t="s">
        <v>2030</v>
      </c>
      <c r="F677" s="129" t="s">
        <v>2180</v>
      </c>
      <c r="G677" s="41" t="s">
        <v>142</v>
      </c>
      <c r="H677" s="43">
        <v>294.68400000000003</v>
      </c>
      <c r="I677" s="43">
        <v>145</v>
      </c>
      <c r="J677" s="43">
        <v>50</v>
      </c>
      <c r="K677" s="43">
        <v>49</v>
      </c>
      <c r="L677" s="43">
        <v>0</v>
      </c>
      <c r="M677" s="43">
        <v>29</v>
      </c>
      <c r="N677" s="43">
        <v>21.684000000000001</v>
      </c>
      <c r="O677" s="43">
        <v>0</v>
      </c>
    </row>
    <row r="678" spans="1:15" s="61" customFormat="1" ht="60.75" customHeight="1" x14ac:dyDescent="0.25">
      <c r="A678" s="41">
        <f t="shared" si="90"/>
        <v>635</v>
      </c>
      <c r="B678" s="41">
        <f t="shared" si="91"/>
        <v>44</v>
      </c>
      <c r="C678" s="41">
        <v>1573</v>
      </c>
      <c r="D678" s="42" t="s">
        <v>2181</v>
      </c>
      <c r="E678" s="129" t="s">
        <v>2030</v>
      </c>
      <c r="F678" s="129" t="s">
        <v>2182</v>
      </c>
      <c r="G678" s="41" t="s">
        <v>149</v>
      </c>
      <c r="H678" s="43">
        <v>99.132000000000005</v>
      </c>
      <c r="I678" s="43">
        <v>45</v>
      </c>
      <c r="J678" s="43">
        <v>32.6</v>
      </c>
      <c r="K678" s="43">
        <v>1.6319999999999999</v>
      </c>
      <c r="L678" s="43">
        <v>0</v>
      </c>
      <c r="M678" s="43">
        <v>17.5</v>
      </c>
      <c r="N678" s="43">
        <v>2.4</v>
      </c>
      <c r="O678" s="43">
        <v>0</v>
      </c>
    </row>
    <row r="679" spans="1:15" s="17" customFormat="1" ht="20.25" x14ac:dyDescent="0.25">
      <c r="A679" s="14"/>
      <c r="B679" s="25">
        <v>5</v>
      </c>
      <c r="C679" s="15"/>
      <c r="D679" s="18" t="s">
        <v>155</v>
      </c>
      <c r="E679" s="69"/>
      <c r="F679" s="69"/>
      <c r="G679" s="16"/>
      <c r="H679" s="26">
        <f>SUM(H680:H684)</f>
        <v>1390.644</v>
      </c>
      <c r="I679" s="26">
        <f t="shared" ref="I679:O679" si="92">SUM(I680:I684)</f>
        <v>651.24700000000007</v>
      </c>
      <c r="J679" s="26">
        <f t="shared" si="92"/>
        <v>0</v>
      </c>
      <c r="K679" s="26">
        <f t="shared" si="92"/>
        <v>0</v>
      </c>
      <c r="L679" s="26">
        <f t="shared" si="92"/>
        <v>461.36900000000003</v>
      </c>
      <c r="M679" s="26">
        <f t="shared" si="92"/>
        <v>140</v>
      </c>
      <c r="N679" s="26">
        <f t="shared" si="92"/>
        <v>80.156000000000006</v>
      </c>
      <c r="O679" s="26">
        <f t="shared" si="92"/>
        <v>57.872</v>
      </c>
    </row>
    <row r="680" spans="1:15" s="61" customFormat="1" ht="57.75" customHeight="1" x14ac:dyDescent="0.25">
      <c r="A680" s="41">
        <f>A678+1</f>
        <v>636</v>
      </c>
      <c r="B680" s="41">
        <v>1</v>
      </c>
      <c r="C680" s="41">
        <v>737</v>
      </c>
      <c r="D680" s="42" t="s">
        <v>577</v>
      </c>
      <c r="E680" s="129" t="s">
        <v>43</v>
      </c>
      <c r="F680" s="129" t="s">
        <v>578</v>
      </c>
      <c r="G680" s="41" t="s">
        <v>579</v>
      </c>
      <c r="H680" s="43">
        <v>299.73700000000002</v>
      </c>
      <c r="I680" s="43">
        <v>149.86799999999999</v>
      </c>
      <c r="J680" s="43">
        <v>0</v>
      </c>
      <c r="K680" s="43">
        <v>0</v>
      </c>
      <c r="L680" s="43">
        <v>73.739999999999995</v>
      </c>
      <c r="M680" s="43">
        <v>45</v>
      </c>
      <c r="N680" s="43">
        <v>17.201000000000001</v>
      </c>
      <c r="O680" s="43">
        <v>13.928000000000001</v>
      </c>
    </row>
    <row r="681" spans="1:15" s="61" customFormat="1" ht="60" customHeight="1" x14ac:dyDescent="0.25">
      <c r="A681" s="41">
        <f t="shared" ref="A681:B684" si="93">A680+1</f>
        <v>637</v>
      </c>
      <c r="B681" s="41">
        <f t="shared" si="93"/>
        <v>2</v>
      </c>
      <c r="C681" s="41">
        <v>2164</v>
      </c>
      <c r="D681" s="42" t="s">
        <v>580</v>
      </c>
      <c r="E681" s="129" t="s">
        <v>43</v>
      </c>
      <c r="F681" s="129" t="s">
        <v>581</v>
      </c>
      <c r="G681" s="41" t="s">
        <v>582</v>
      </c>
      <c r="H681" s="43">
        <v>471.56299999999999</v>
      </c>
      <c r="I681" s="43">
        <v>200</v>
      </c>
      <c r="J681" s="43">
        <v>0</v>
      </c>
      <c r="K681" s="43">
        <v>0</v>
      </c>
      <c r="L681" s="43">
        <v>183.98400000000001</v>
      </c>
      <c r="M681" s="43">
        <v>33</v>
      </c>
      <c r="N681" s="43">
        <v>44.454999999999998</v>
      </c>
      <c r="O681" s="43">
        <v>10.124000000000001</v>
      </c>
    </row>
    <row r="682" spans="1:15" s="61" customFormat="1" ht="67.5" customHeight="1" x14ac:dyDescent="0.25">
      <c r="A682" s="41">
        <f t="shared" si="93"/>
        <v>638</v>
      </c>
      <c r="B682" s="41">
        <f t="shared" si="93"/>
        <v>3</v>
      </c>
      <c r="C682" s="41">
        <v>2476</v>
      </c>
      <c r="D682" s="42" t="s">
        <v>1153</v>
      </c>
      <c r="E682" s="129" t="s">
        <v>1065</v>
      </c>
      <c r="F682" s="129" t="s">
        <v>1154</v>
      </c>
      <c r="G682" s="41" t="s">
        <v>65</v>
      </c>
      <c r="H682" s="43">
        <v>127.58</v>
      </c>
      <c r="I682" s="43">
        <v>57.41</v>
      </c>
      <c r="J682" s="43">
        <v>0</v>
      </c>
      <c r="K682" s="43">
        <v>0</v>
      </c>
      <c r="L682" s="43">
        <v>46.67</v>
      </c>
      <c r="M682" s="43">
        <v>10</v>
      </c>
      <c r="N682" s="43">
        <v>13.5</v>
      </c>
      <c r="O682" s="43">
        <v>0</v>
      </c>
    </row>
    <row r="683" spans="1:15" s="61" customFormat="1" ht="39.75" customHeight="1" x14ac:dyDescent="0.25">
      <c r="A683" s="41">
        <f t="shared" si="93"/>
        <v>639</v>
      </c>
      <c r="B683" s="41">
        <f t="shared" si="93"/>
        <v>4</v>
      </c>
      <c r="C683" s="41">
        <v>2657</v>
      </c>
      <c r="D683" s="42" t="s">
        <v>1423</v>
      </c>
      <c r="E683" s="129" t="s">
        <v>1231</v>
      </c>
      <c r="F683" s="129" t="s">
        <v>1424</v>
      </c>
      <c r="G683" s="41" t="s">
        <v>65</v>
      </c>
      <c r="H683" s="43">
        <v>199.93799999999999</v>
      </c>
      <c r="I683" s="43">
        <v>99.968999999999994</v>
      </c>
      <c r="J683" s="43">
        <v>0</v>
      </c>
      <c r="K683" s="43">
        <v>0</v>
      </c>
      <c r="L683" s="43">
        <v>63.292999999999999</v>
      </c>
      <c r="M683" s="43">
        <v>18</v>
      </c>
      <c r="N683" s="43">
        <v>5</v>
      </c>
      <c r="O683" s="43">
        <v>13.676</v>
      </c>
    </row>
    <row r="684" spans="1:15" s="61" customFormat="1" ht="57.75" customHeight="1" x14ac:dyDescent="0.25">
      <c r="A684" s="41">
        <f t="shared" si="93"/>
        <v>640</v>
      </c>
      <c r="B684" s="41">
        <f t="shared" si="93"/>
        <v>5</v>
      </c>
      <c r="C684" s="41">
        <v>1785</v>
      </c>
      <c r="D684" s="42" t="s">
        <v>1796</v>
      </c>
      <c r="E684" s="129" t="s">
        <v>1549</v>
      </c>
      <c r="F684" s="129" t="s">
        <v>1797</v>
      </c>
      <c r="G684" s="41" t="s">
        <v>1798</v>
      </c>
      <c r="H684" s="43">
        <v>291.82600000000002</v>
      </c>
      <c r="I684" s="43">
        <v>144</v>
      </c>
      <c r="J684" s="43">
        <v>0</v>
      </c>
      <c r="K684" s="43">
        <v>0</v>
      </c>
      <c r="L684" s="43">
        <v>93.682000000000002</v>
      </c>
      <c r="M684" s="43">
        <v>34</v>
      </c>
      <c r="N684" s="43">
        <v>0</v>
      </c>
      <c r="O684" s="43">
        <v>20.143999999999998</v>
      </c>
    </row>
    <row r="685" spans="1:15" s="17" customFormat="1" ht="20.25" x14ac:dyDescent="0.25">
      <c r="A685" s="14"/>
      <c r="B685" s="25">
        <v>3</v>
      </c>
      <c r="C685" s="15"/>
      <c r="D685" s="18" t="s">
        <v>34</v>
      </c>
      <c r="E685" s="69"/>
      <c r="F685" s="69"/>
      <c r="G685" s="16"/>
      <c r="H685" s="26">
        <f t="shared" ref="H685:O685" si="94">SUM(H686:H688)</f>
        <v>842.87599999999998</v>
      </c>
      <c r="I685" s="26">
        <f t="shared" si="94"/>
        <v>407.90700000000004</v>
      </c>
      <c r="J685" s="26">
        <f t="shared" si="94"/>
        <v>0</v>
      </c>
      <c r="K685" s="26">
        <f t="shared" si="94"/>
        <v>0</v>
      </c>
      <c r="L685" s="26">
        <f t="shared" si="94"/>
        <v>284.02499999999998</v>
      </c>
      <c r="M685" s="26">
        <f t="shared" si="94"/>
        <v>90</v>
      </c>
      <c r="N685" s="26">
        <f t="shared" si="94"/>
        <v>36</v>
      </c>
      <c r="O685" s="26">
        <f t="shared" si="94"/>
        <v>24.944000000000003</v>
      </c>
    </row>
    <row r="686" spans="1:15" s="61" customFormat="1" ht="67.5" customHeight="1" x14ac:dyDescent="0.25">
      <c r="A686" s="41">
        <f>A684+1</f>
        <v>641</v>
      </c>
      <c r="B686" s="41">
        <v>1</v>
      </c>
      <c r="C686" s="41">
        <v>1296</v>
      </c>
      <c r="D686" s="42" t="s">
        <v>583</v>
      </c>
      <c r="E686" s="129" t="s">
        <v>43</v>
      </c>
      <c r="F686" s="129" t="s">
        <v>34</v>
      </c>
      <c r="G686" s="41" t="s">
        <v>156</v>
      </c>
      <c r="H686" s="43">
        <v>299.88099999999997</v>
      </c>
      <c r="I686" s="43">
        <v>145</v>
      </c>
      <c r="J686" s="43">
        <v>0</v>
      </c>
      <c r="K686" s="43">
        <v>0</v>
      </c>
      <c r="L686" s="43">
        <v>103.53700000000001</v>
      </c>
      <c r="M686" s="43">
        <v>44</v>
      </c>
      <c r="N686" s="43">
        <v>0</v>
      </c>
      <c r="O686" s="43">
        <v>7.3440000000000003</v>
      </c>
    </row>
    <row r="687" spans="1:15" s="61" customFormat="1" ht="61.5" customHeight="1" x14ac:dyDescent="0.25">
      <c r="A687" s="41">
        <f>A686+1</f>
        <v>642</v>
      </c>
      <c r="B687" s="41">
        <f>B686+1</f>
        <v>2</v>
      </c>
      <c r="C687" s="41">
        <v>570</v>
      </c>
      <c r="D687" s="42" t="s">
        <v>1155</v>
      </c>
      <c r="E687" s="129" t="s">
        <v>1065</v>
      </c>
      <c r="F687" s="129" t="s">
        <v>34</v>
      </c>
      <c r="G687" s="41" t="s">
        <v>1156</v>
      </c>
      <c r="H687" s="43">
        <v>268.90699999999998</v>
      </c>
      <c r="I687" s="43">
        <v>132.90700000000001</v>
      </c>
      <c r="J687" s="43">
        <v>0</v>
      </c>
      <c r="K687" s="43">
        <v>0</v>
      </c>
      <c r="L687" s="43">
        <v>90</v>
      </c>
      <c r="M687" s="43">
        <v>46</v>
      </c>
      <c r="N687" s="43">
        <v>0</v>
      </c>
      <c r="O687" s="43">
        <v>0</v>
      </c>
    </row>
    <row r="688" spans="1:15" s="61" customFormat="1" ht="61.5" customHeight="1" x14ac:dyDescent="0.25">
      <c r="A688" s="41">
        <f>A687+1</f>
        <v>643</v>
      </c>
      <c r="B688" s="41">
        <f>B687+1</f>
        <v>3</v>
      </c>
      <c r="C688" s="41">
        <v>529</v>
      </c>
      <c r="D688" s="42" t="s">
        <v>1425</v>
      </c>
      <c r="E688" s="129" t="s">
        <v>1231</v>
      </c>
      <c r="F688" s="129" t="s">
        <v>34</v>
      </c>
      <c r="G688" s="41" t="s">
        <v>1426</v>
      </c>
      <c r="H688" s="43">
        <v>274.08800000000002</v>
      </c>
      <c r="I688" s="43">
        <v>130</v>
      </c>
      <c r="J688" s="43">
        <v>0</v>
      </c>
      <c r="K688" s="43">
        <v>0</v>
      </c>
      <c r="L688" s="43">
        <v>90.488</v>
      </c>
      <c r="M688" s="43">
        <v>0</v>
      </c>
      <c r="N688" s="43">
        <v>36</v>
      </c>
      <c r="O688" s="43">
        <v>17.600000000000001</v>
      </c>
    </row>
    <row r="689" spans="1:15" s="11" customFormat="1" ht="20.25" x14ac:dyDescent="0.3">
      <c r="A689" s="10"/>
      <c r="B689" s="13">
        <f>B690+B703+B721+B735+B698</f>
        <v>44</v>
      </c>
      <c r="C689" s="5"/>
      <c r="D689" s="9" t="s">
        <v>28</v>
      </c>
      <c r="E689" s="67"/>
      <c r="F689" s="67"/>
      <c r="G689" s="5"/>
      <c r="H689" s="12">
        <f t="shared" ref="H689:O689" si="95">H690+H703+H721+H735+H698</f>
        <v>14028.233000000002</v>
      </c>
      <c r="I689" s="12">
        <f t="shared" si="95"/>
        <v>6393.0119999999997</v>
      </c>
      <c r="J689" s="12">
        <f t="shared" si="95"/>
        <v>552.28499999999997</v>
      </c>
      <c r="K689" s="12">
        <f t="shared" si="95"/>
        <v>272.08299999999997</v>
      </c>
      <c r="L689" s="12">
        <f t="shared" si="95"/>
        <v>3971.4660000000003</v>
      </c>
      <c r="M689" s="12">
        <f t="shared" si="95"/>
        <v>890.06</v>
      </c>
      <c r="N689" s="29">
        <f t="shared" si="95"/>
        <v>1664.9169999999999</v>
      </c>
      <c r="O689" s="30">
        <f t="shared" si="95"/>
        <v>284.41000000000003</v>
      </c>
    </row>
    <row r="690" spans="1:15" s="24" customFormat="1" ht="20.25" x14ac:dyDescent="0.3">
      <c r="A690" s="19"/>
      <c r="B690" s="20">
        <v>7</v>
      </c>
      <c r="C690" s="21"/>
      <c r="D690" s="22" t="s">
        <v>94</v>
      </c>
      <c r="E690" s="68"/>
      <c r="F690" s="68"/>
      <c r="G690" s="21"/>
      <c r="H690" s="28">
        <f t="shared" ref="H690:O690" si="96">SUM(H691:H697)</f>
        <v>2368.4210000000003</v>
      </c>
      <c r="I690" s="28">
        <f t="shared" si="96"/>
        <v>1157.0369999999998</v>
      </c>
      <c r="J690" s="28">
        <f t="shared" si="96"/>
        <v>552.28499999999997</v>
      </c>
      <c r="K690" s="28">
        <f t="shared" si="96"/>
        <v>272.08299999999997</v>
      </c>
      <c r="L690" s="28">
        <f t="shared" si="96"/>
        <v>0</v>
      </c>
      <c r="M690" s="28">
        <f t="shared" si="96"/>
        <v>162</v>
      </c>
      <c r="N690" s="28">
        <f t="shared" si="96"/>
        <v>129.97800000000001</v>
      </c>
      <c r="O690" s="28">
        <f t="shared" si="96"/>
        <v>95.037999999999997</v>
      </c>
    </row>
    <row r="691" spans="1:15" s="61" customFormat="1" ht="42" customHeight="1" x14ac:dyDescent="0.25">
      <c r="A691" s="41">
        <f>A688+1</f>
        <v>644</v>
      </c>
      <c r="B691" s="41">
        <v>1</v>
      </c>
      <c r="C691" s="41">
        <v>1884</v>
      </c>
      <c r="D691" s="42" t="s">
        <v>1158</v>
      </c>
      <c r="E691" s="129" t="s">
        <v>1065</v>
      </c>
      <c r="F691" s="129" t="s">
        <v>1159</v>
      </c>
      <c r="G691" s="41" t="s">
        <v>1160</v>
      </c>
      <c r="H691" s="43">
        <v>399.99799999999999</v>
      </c>
      <c r="I691" s="43">
        <v>199.999</v>
      </c>
      <c r="J691" s="43">
        <v>137.53</v>
      </c>
      <c r="K691" s="43">
        <v>0</v>
      </c>
      <c r="L691" s="43">
        <v>0</v>
      </c>
      <c r="M691" s="43">
        <v>35</v>
      </c>
      <c r="N691" s="43">
        <v>0</v>
      </c>
      <c r="O691" s="43">
        <v>27.469000000000001</v>
      </c>
    </row>
    <row r="692" spans="1:15" s="61" customFormat="1" ht="42" customHeight="1" x14ac:dyDescent="0.25">
      <c r="A692" s="41">
        <f t="shared" ref="A692:B693" si="97">A691+1</f>
        <v>645</v>
      </c>
      <c r="B692" s="41">
        <f t="shared" si="97"/>
        <v>2</v>
      </c>
      <c r="C692" s="41">
        <v>1966</v>
      </c>
      <c r="D692" s="42" t="s">
        <v>1157</v>
      </c>
      <c r="E692" s="129" t="s">
        <v>1065</v>
      </c>
      <c r="F692" s="129" t="s">
        <v>45</v>
      </c>
      <c r="G692" s="41" t="s">
        <v>158</v>
      </c>
      <c r="H692" s="43">
        <v>312.34800000000001</v>
      </c>
      <c r="I692" s="43">
        <v>129.57499999999999</v>
      </c>
      <c r="J692" s="43">
        <v>129.57499999999999</v>
      </c>
      <c r="K692" s="43">
        <v>0</v>
      </c>
      <c r="L692" s="43">
        <v>0</v>
      </c>
      <c r="M692" s="43">
        <v>20</v>
      </c>
      <c r="N692" s="43">
        <v>33.198</v>
      </c>
      <c r="O692" s="43">
        <v>0</v>
      </c>
    </row>
    <row r="693" spans="1:15" s="61" customFormat="1" ht="61.5" customHeight="1" x14ac:dyDescent="0.25">
      <c r="A693" s="41">
        <f t="shared" si="97"/>
        <v>646</v>
      </c>
      <c r="B693" s="41">
        <f t="shared" si="97"/>
        <v>3</v>
      </c>
      <c r="C693" s="41">
        <v>2512</v>
      </c>
      <c r="D693" s="42" t="s">
        <v>1161</v>
      </c>
      <c r="E693" s="129" t="s">
        <v>1065</v>
      </c>
      <c r="F693" s="129" t="s">
        <v>1162</v>
      </c>
      <c r="G693" s="41" t="s">
        <v>158</v>
      </c>
      <c r="H693" s="43">
        <v>399.98500000000001</v>
      </c>
      <c r="I693" s="43">
        <v>199.99199999999999</v>
      </c>
      <c r="J693" s="43">
        <v>138.501</v>
      </c>
      <c r="K693" s="43">
        <v>0</v>
      </c>
      <c r="L693" s="43">
        <v>0</v>
      </c>
      <c r="M693" s="43">
        <v>10</v>
      </c>
      <c r="N693" s="43">
        <v>29.68</v>
      </c>
      <c r="O693" s="43">
        <v>21.812000000000001</v>
      </c>
    </row>
    <row r="694" spans="1:15" s="40" customFormat="1" ht="42" customHeight="1" x14ac:dyDescent="0.25">
      <c r="A694" s="41">
        <f t="shared" ref="A694:B694" si="98">A693+1</f>
        <v>647</v>
      </c>
      <c r="B694" s="41">
        <f t="shared" si="98"/>
        <v>4</v>
      </c>
      <c r="C694" s="41">
        <v>1453</v>
      </c>
      <c r="D694" s="42" t="s">
        <v>2390</v>
      </c>
      <c r="E694" s="129" t="s">
        <v>1231</v>
      </c>
      <c r="F694" s="129" t="s">
        <v>2427</v>
      </c>
      <c r="G694" s="41" t="s">
        <v>2391</v>
      </c>
      <c r="H694" s="43">
        <v>399.99799999999999</v>
      </c>
      <c r="I694" s="43">
        <v>199.999</v>
      </c>
      <c r="J694" s="43">
        <v>146.679</v>
      </c>
      <c r="K694" s="43">
        <v>0</v>
      </c>
      <c r="L694" s="43">
        <v>0</v>
      </c>
      <c r="M694" s="43">
        <v>15</v>
      </c>
      <c r="N694" s="43">
        <v>14</v>
      </c>
      <c r="O694" s="43">
        <v>24.32</v>
      </c>
    </row>
    <row r="695" spans="1:15" s="61" customFormat="1" ht="43.5" customHeight="1" x14ac:dyDescent="0.25">
      <c r="A695" s="41">
        <f t="shared" ref="A695:B695" si="99">A694+1</f>
        <v>648</v>
      </c>
      <c r="B695" s="41">
        <f t="shared" si="99"/>
        <v>5</v>
      </c>
      <c r="C695" s="41">
        <v>1929</v>
      </c>
      <c r="D695" s="42" t="s">
        <v>1440</v>
      </c>
      <c r="E695" s="129" t="s">
        <v>1231</v>
      </c>
      <c r="F695" s="129" t="s">
        <v>1441</v>
      </c>
      <c r="G695" s="130" t="s">
        <v>1442</v>
      </c>
      <c r="H695" s="43">
        <v>399.99700000000001</v>
      </c>
      <c r="I695" s="43">
        <v>199.99799999999999</v>
      </c>
      <c r="J695" s="43">
        <v>0</v>
      </c>
      <c r="K695" s="43">
        <v>135.46199999999999</v>
      </c>
      <c r="L695" s="43">
        <v>0</v>
      </c>
      <c r="M695" s="43">
        <v>15</v>
      </c>
      <c r="N695" s="43">
        <v>28.1</v>
      </c>
      <c r="O695" s="43">
        <v>21.437000000000001</v>
      </c>
    </row>
    <row r="696" spans="1:15" s="61" customFormat="1" ht="42" customHeight="1" x14ac:dyDescent="0.25">
      <c r="A696" s="41">
        <f t="shared" ref="A696:B697" si="100">A695+1</f>
        <v>649</v>
      </c>
      <c r="B696" s="41">
        <f t="shared" si="100"/>
        <v>6</v>
      </c>
      <c r="C696" s="41">
        <v>1955</v>
      </c>
      <c r="D696" s="42" t="s">
        <v>1437</v>
      </c>
      <c r="E696" s="129" t="s">
        <v>1231</v>
      </c>
      <c r="F696" s="129" t="s">
        <v>1438</v>
      </c>
      <c r="G696" s="130" t="s">
        <v>1439</v>
      </c>
      <c r="H696" s="43">
        <v>128.94900000000001</v>
      </c>
      <c r="I696" s="43">
        <v>64.474000000000004</v>
      </c>
      <c r="J696" s="43">
        <v>0</v>
      </c>
      <c r="K696" s="43">
        <v>39.475000000000001</v>
      </c>
      <c r="L696" s="43">
        <v>0</v>
      </c>
      <c r="M696" s="43">
        <v>0</v>
      </c>
      <c r="N696" s="43">
        <v>25</v>
      </c>
      <c r="O696" s="43">
        <v>0</v>
      </c>
    </row>
    <row r="697" spans="1:15" s="61" customFormat="1" ht="53.25" customHeight="1" x14ac:dyDescent="0.25">
      <c r="A697" s="41">
        <f t="shared" si="100"/>
        <v>650</v>
      </c>
      <c r="B697" s="41">
        <f t="shared" si="100"/>
        <v>7</v>
      </c>
      <c r="C697" s="41">
        <v>1813</v>
      </c>
      <c r="D697" s="42" t="s">
        <v>2184</v>
      </c>
      <c r="E697" s="129" t="s">
        <v>2030</v>
      </c>
      <c r="F697" s="129" t="s">
        <v>2185</v>
      </c>
      <c r="G697" s="130" t="s">
        <v>2186</v>
      </c>
      <c r="H697" s="43">
        <v>327.14600000000002</v>
      </c>
      <c r="I697" s="43">
        <v>163</v>
      </c>
      <c r="J697" s="43">
        <v>0</v>
      </c>
      <c r="K697" s="43">
        <v>97.146000000000001</v>
      </c>
      <c r="L697" s="43">
        <v>0</v>
      </c>
      <c r="M697" s="43">
        <v>67</v>
      </c>
      <c r="N697" s="43">
        <v>0</v>
      </c>
      <c r="O697" s="43">
        <v>0</v>
      </c>
    </row>
    <row r="698" spans="1:15" s="17" customFormat="1" ht="20.25" x14ac:dyDescent="0.25">
      <c r="A698" s="14"/>
      <c r="B698" s="25">
        <v>4</v>
      </c>
      <c r="C698" s="15"/>
      <c r="D698" s="18" t="s">
        <v>167</v>
      </c>
      <c r="E698" s="69"/>
      <c r="F698" s="69"/>
      <c r="G698" s="16"/>
      <c r="H698" s="26">
        <f>SUM(H699:H702)</f>
        <v>1592.0650000000001</v>
      </c>
      <c r="I698" s="26">
        <f t="shared" ref="I698:O698" si="101">SUM(I699:I702)</f>
        <v>642.35199999999998</v>
      </c>
      <c r="J698" s="26">
        <f t="shared" si="101"/>
        <v>0</v>
      </c>
      <c r="K698" s="26">
        <f t="shared" si="101"/>
        <v>0</v>
      </c>
      <c r="L698" s="26">
        <f t="shared" si="101"/>
        <v>659.63099999999997</v>
      </c>
      <c r="M698" s="26">
        <f t="shared" si="101"/>
        <v>50</v>
      </c>
      <c r="N698" s="26">
        <f t="shared" si="101"/>
        <v>160</v>
      </c>
      <c r="O698" s="26">
        <f t="shared" si="101"/>
        <v>80.082000000000008</v>
      </c>
    </row>
    <row r="699" spans="1:15" s="61" customFormat="1" ht="61.5" customHeight="1" x14ac:dyDescent="0.25">
      <c r="A699" s="41">
        <f>A697+1</f>
        <v>651</v>
      </c>
      <c r="B699" s="41">
        <v>1</v>
      </c>
      <c r="C699" s="41">
        <v>2562</v>
      </c>
      <c r="D699" s="42" t="s">
        <v>814</v>
      </c>
      <c r="E699" s="129" t="s">
        <v>43</v>
      </c>
      <c r="F699" s="129" t="s">
        <v>815</v>
      </c>
      <c r="G699" s="41" t="s">
        <v>168</v>
      </c>
      <c r="H699" s="43">
        <v>495.59199999999998</v>
      </c>
      <c r="I699" s="43">
        <v>200</v>
      </c>
      <c r="J699" s="43">
        <v>0</v>
      </c>
      <c r="K699" s="43">
        <v>0</v>
      </c>
      <c r="L699" s="43">
        <v>205.892</v>
      </c>
      <c r="M699" s="43">
        <v>15</v>
      </c>
      <c r="N699" s="43">
        <v>50</v>
      </c>
      <c r="O699" s="43">
        <v>24.7</v>
      </c>
    </row>
    <row r="700" spans="1:15" s="61" customFormat="1" ht="61.5" customHeight="1" x14ac:dyDescent="0.25">
      <c r="A700" s="41">
        <f t="shared" ref="A700:B702" si="102">A699+1</f>
        <v>652</v>
      </c>
      <c r="B700" s="41">
        <f t="shared" si="102"/>
        <v>2</v>
      </c>
      <c r="C700" s="41">
        <v>2652</v>
      </c>
      <c r="D700" s="42" t="s">
        <v>1443</v>
      </c>
      <c r="E700" s="129" t="s">
        <v>1231</v>
      </c>
      <c r="F700" s="129" t="s">
        <v>1444</v>
      </c>
      <c r="G700" s="41" t="s">
        <v>1445</v>
      </c>
      <c r="H700" s="43">
        <v>496.79399999999998</v>
      </c>
      <c r="I700" s="43">
        <v>200</v>
      </c>
      <c r="J700" s="43">
        <v>0</v>
      </c>
      <c r="K700" s="43">
        <v>0</v>
      </c>
      <c r="L700" s="43">
        <v>211.386</v>
      </c>
      <c r="M700" s="43">
        <v>10</v>
      </c>
      <c r="N700" s="43">
        <v>50</v>
      </c>
      <c r="O700" s="43">
        <v>25.408000000000001</v>
      </c>
    </row>
    <row r="701" spans="1:15" s="61" customFormat="1" ht="42.75" customHeight="1" x14ac:dyDescent="0.25">
      <c r="A701" s="41">
        <f t="shared" si="102"/>
        <v>653</v>
      </c>
      <c r="B701" s="41">
        <f t="shared" si="102"/>
        <v>3</v>
      </c>
      <c r="C701" s="41">
        <v>2531</v>
      </c>
      <c r="D701" s="42" t="s">
        <v>1808</v>
      </c>
      <c r="E701" s="129" t="s">
        <v>1549</v>
      </c>
      <c r="F701" s="129" t="s">
        <v>45</v>
      </c>
      <c r="G701" s="41" t="s">
        <v>168</v>
      </c>
      <c r="H701" s="43">
        <v>299.99900000000002</v>
      </c>
      <c r="I701" s="43">
        <v>122.5</v>
      </c>
      <c r="J701" s="43">
        <v>0</v>
      </c>
      <c r="K701" s="43">
        <v>0</v>
      </c>
      <c r="L701" s="43">
        <v>122.501</v>
      </c>
      <c r="M701" s="43">
        <v>10</v>
      </c>
      <c r="N701" s="43">
        <v>30</v>
      </c>
      <c r="O701" s="43">
        <v>14.997999999999999</v>
      </c>
    </row>
    <row r="702" spans="1:15" s="61" customFormat="1" ht="45.75" customHeight="1" x14ac:dyDescent="0.25">
      <c r="A702" s="41">
        <f t="shared" si="102"/>
        <v>654</v>
      </c>
      <c r="B702" s="41">
        <f t="shared" si="102"/>
        <v>4</v>
      </c>
      <c r="C702" s="41">
        <v>2616</v>
      </c>
      <c r="D702" s="42" t="s">
        <v>1809</v>
      </c>
      <c r="E702" s="129" t="s">
        <v>1549</v>
      </c>
      <c r="F702" s="129" t="s">
        <v>1444</v>
      </c>
      <c r="G702" s="41" t="s">
        <v>112</v>
      </c>
      <c r="H702" s="43">
        <v>299.68</v>
      </c>
      <c r="I702" s="43">
        <v>119.852</v>
      </c>
      <c r="J702" s="43">
        <v>0</v>
      </c>
      <c r="K702" s="43">
        <v>0</v>
      </c>
      <c r="L702" s="43">
        <v>119.852</v>
      </c>
      <c r="M702" s="43">
        <v>15</v>
      </c>
      <c r="N702" s="43">
        <v>30</v>
      </c>
      <c r="O702" s="43">
        <v>14.976000000000001</v>
      </c>
    </row>
    <row r="703" spans="1:15" s="17" customFormat="1" ht="20.25" x14ac:dyDescent="0.25">
      <c r="A703" s="14"/>
      <c r="B703" s="25">
        <v>17</v>
      </c>
      <c r="C703" s="15"/>
      <c r="D703" s="18" t="s">
        <v>35</v>
      </c>
      <c r="E703" s="69"/>
      <c r="F703" s="69"/>
      <c r="G703" s="16"/>
      <c r="H703" s="26">
        <f>SUM(H704:H720)</f>
        <v>4695.3549999999996</v>
      </c>
      <c r="I703" s="26">
        <f t="shared" ref="I703:O703" si="103">SUM(I704:I720)</f>
        <v>2291</v>
      </c>
      <c r="J703" s="26">
        <f t="shared" si="103"/>
        <v>0</v>
      </c>
      <c r="K703" s="26">
        <f t="shared" si="103"/>
        <v>0</v>
      </c>
      <c r="L703" s="26">
        <f t="shared" si="103"/>
        <v>1399.6840000000002</v>
      </c>
      <c r="M703" s="26">
        <f t="shared" si="103"/>
        <v>145</v>
      </c>
      <c r="N703" s="26">
        <f t="shared" si="103"/>
        <v>819.33399999999995</v>
      </c>
      <c r="O703" s="26">
        <f t="shared" si="103"/>
        <v>40.337000000000003</v>
      </c>
    </row>
    <row r="704" spans="1:15" s="61" customFormat="1" ht="45.75" customHeight="1" x14ac:dyDescent="0.25">
      <c r="A704" s="41">
        <f>A702+1</f>
        <v>655</v>
      </c>
      <c r="B704" s="41">
        <v>1</v>
      </c>
      <c r="C704" s="41">
        <v>1968</v>
      </c>
      <c r="D704" s="42" t="s">
        <v>588</v>
      </c>
      <c r="E704" s="129" t="s">
        <v>43</v>
      </c>
      <c r="F704" s="129" t="s">
        <v>589</v>
      </c>
      <c r="G704" s="41" t="s">
        <v>590</v>
      </c>
      <c r="H704" s="43">
        <v>299.57900000000001</v>
      </c>
      <c r="I704" s="43">
        <v>149</v>
      </c>
      <c r="J704" s="43">
        <v>0</v>
      </c>
      <c r="K704" s="43">
        <v>0</v>
      </c>
      <c r="L704" s="43">
        <v>80.143000000000001</v>
      </c>
      <c r="M704" s="43">
        <v>10</v>
      </c>
      <c r="N704" s="43">
        <v>50</v>
      </c>
      <c r="O704" s="43">
        <v>10.436</v>
      </c>
    </row>
    <row r="705" spans="1:15" s="61" customFormat="1" ht="45.75" customHeight="1" x14ac:dyDescent="0.25">
      <c r="A705" s="41">
        <f t="shared" ref="A705:B707" si="104">A704+1</f>
        <v>656</v>
      </c>
      <c r="B705" s="41">
        <f t="shared" si="104"/>
        <v>2</v>
      </c>
      <c r="C705" s="41">
        <v>2140</v>
      </c>
      <c r="D705" s="42" t="s">
        <v>585</v>
      </c>
      <c r="E705" s="129" t="s">
        <v>43</v>
      </c>
      <c r="F705" s="129" t="s">
        <v>586</v>
      </c>
      <c r="G705" s="41" t="s">
        <v>587</v>
      </c>
      <c r="H705" s="43">
        <v>299.99900000000002</v>
      </c>
      <c r="I705" s="43">
        <v>149</v>
      </c>
      <c r="J705" s="43">
        <v>0</v>
      </c>
      <c r="K705" s="43">
        <v>0</v>
      </c>
      <c r="L705" s="43">
        <v>88.988</v>
      </c>
      <c r="M705" s="43">
        <v>10</v>
      </c>
      <c r="N705" s="43">
        <v>45</v>
      </c>
      <c r="O705" s="43">
        <v>7.0110000000000001</v>
      </c>
    </row>
    <row r="706" spans="1:15" s="61" customFormat="1" ht="45.75" customHeight="1" x14ac:dyDescent="0.25">
      <c r="A706" s="41">
        <f t="shared" si="104"/>
        <v>657</v>
      </c>
      <c r="B706" s="41">
        <f t="shared" si="104"/>
        <v>3</v>
      </c>
      <c r="C706" s="41">
        <v>2155</v>
      </c>
      <c r="D706" s="42" t="s">
        <v>584</v>
      </c>
      <c r="E706" s="129" t="s">
        <v>43</v>
      </c>
      <c r="F706" s="129" t="s">
        <v>157</v>
      </c>
      <c r="G706" s="41" t="s">
        <v>158</v>
      </c>
      <c r="H706" s="43">
        <v>299.988</v>
      </c>
      <c r="I706" s="43">
        <v>149</v>
      </c>
      <c r="J706" s="43">
        <v>0</v>
      </c>
      <c r="K706" s="43">
        <v>0</v>
      </c>
      <c r="L706" s="43">
        <v>85.841999999999999</v>
      </c>
      <c r="M706" s="43">
        <v>15</v>
      </c>
      <c r="N706" s="43">
        <v>50.146000000000001</v>
      </c>
      <c r="O706" s="43">
        <v>0</v>
      </c>
    </row>
    <row r="707" spans="1:15" s="52" customFormat="1" ht="44.25" customHeight="1" x14ac:dyDescent="0.25">
      <c r="A707" s="41">
        <f t="shared" si="104"/>
        <v>658</v>
      </c>
      <c r="B707" s="41">
        <f t="shared" si="104"/>
        <v>4</v>
      </c>
      <c r="C707" s="62">
        <v>2289</v>
      </c>
      <c r="D707" s="42" t="s">
        <v>1163</v>
      </c>
      <c r="E707" s="129" t="s">
        <v>1065</v>
      </c>
      <c r="F707" s="129" t="s">
        <v>1164</v>
      </c>
      <c r="G707" s="41" t="s">
        <v>1165</v>
      </c>
      <c r="H707" s="63">
        <v>299.42899999999997</v>
      </c>
      <c r="I707" s="63">
        <v>149</v>
      </c>
      <c r="J707" s="63">
        <v>0</v>
      </c>
      <c r="K707" s="63">
        <v>0</v>
      </c>
      <c r="L707" s="63">
        <v>85.429000000000002</v>
      </c>
      <c r="M707" s="63">
        <v>5</v>
      </c>
      <c r="N707" s="63">
        <v>60</v>
      </c>
      <c r="O707" s="63">
        <v>0</v>
      </c>
    </row>
    <row r="708" spans="1:15" s="52" customFormat="1" ht="44.25" customHeight="1" x14ac:dyDescent="0.25">
      <c r="A708" s="41">
        <f t="shared" ref="A708:A720" si="105">A707+1</f>
        <v>659</v>
      </c>
      <c r="B708" s="41">
        <f t="shared" ref="B708:B720" si="106">B707+1</f>
        <v>5</v>
      </c>
      <c r="C708" s="62">
        <v>1917</v>
      </c>
      <c r="D708" s="42" t="s">
        <v>1427</v>
      </c>
      <c r="E708" s="129" t="s">
        <v>1231</v>
      </c>
      <c r="F708" s="129" t="s">
        <v>1428</v>
      </c>
      <c r="G708" s="41" t="s">
        <v>1429</v>
      </c>
      <c r="H708" s="63">
        <v>299.43099999999998</v>
      </c>
      <c r="I708" s="63">
        <v>149</v>
      </c>
      <c r="J708" s="63">
        <v>0</v>
      </c>
      <c r="K708" s="63">
        <v>0</v>
      </c>
      <c r="L708" s="63">
        <v>88.79</v>
      </c>
      <c r="M708" s="63">
        <v>15</v>
      </c>
      <c r="N708" s="63">
        <v>45</v>
      </c>
      <c r="O708" s="63">
        <v>1.641</v>
      </c>
    </row>
    <row r="709" spans="1:15" s="52" customFormat="1" ht="44.25" customHeight="1" x14ac:dyDescent="0.25">
      <c r="A709" s="41">
        <f t="shared" si="105"/>
        <v>660</v>
      </c>
      <c r="B709" s="41">
        <f t="shared" si="106"/>
        <v>6</v>
      </c>
      <c r="C709" s="62">
        <v>1982</v>
      </c>
      <c r="D709" s="42" t="s">
        <v>1430</v>
      </c>
      <c r="E709" s="129" t="s">
        <v>1231</v>
      </c>
      <c r="F709" s="129" t="s">
        <v>1431</v>
      </c>
      <c r="G709" s="41" t="s">
        <v>935</v>
      </c>
      <c r="H709" s="63">
        <v>299.99599999999998</v>
      </c>
      <c r="I709" s="63">
        <v>149</v>
      </c>
      <c r="J709" s="63">
        <v>0</v>
      </c>
      <c r="K709" s="63">
        <v>0</v>
      </c>
      <c r="L709" s="63">
        <v>88.567999999999998</v>
      </c>
      <c r="M709" s="63">
        <v>15</v>
      </c>
      <c r="N709" s="63">
        <v>41.41</v>
      </c>
      <c r="O709" s="63">
        <v>6.0179999999999998</v>
      </c>
    </row>
    <row r="710" spans="1:15" s="52" customFormat="1" ht="44.25" customHeight="1" x14ac:dyDescent="0.25">
      <c r="A710" s="41">
        <f t="shared" si="105"/>
        <v>661</v>
      </c>
      <c r="B710" s="41">
        <f t="shared" si="106"/>
        <v>7</v>
      </c>
      <c r="C710" s="62">
        <v>2418</v>
      </c>
      <c r="D710" s="42" t="s">
        <v>1432</v>
      </c>
      <c r="E710" s="129" t="s">
        <v>1231</v>
      </c>
      <c r="F710" s="129" t="s">
        <v>1433</v>
      </c>
      <c r="G710" s="41" t="s">
        <v>1434</v>
      </c>
      <c r="H710" s="63">
        <v>299.976</v>
      </c>
      <c r="I710" s="63">
        <v>149</v>
      </c>
      <c r="J710" s="63">
        <v>0</v>
      </c>
      <c r="K710" s="63">
        <v>0</v>
      </c>
      <c r="L710" s="63">
        <v>85.671000000000006</v>
      </c>
      <c r="M710" s="63">
        <v>15</v>
      </c>
      <c r="N710" s="63">
        <v>45</v>
      </c>
      <c r="O710" s="63">
        <v>5.3049999999999997</v>
      </c>
    </row>
    <row r="711" spans="1:15" s="52" customFormat="1" ht="44.25" customHeight="1" x14ac:dyDescent="0.25">
      <c r="A711" s="41">
        <f t="shared" si="105"/>
        <v>662</v>
      </c>
      <c r="B711" s="41">
        <f t="shared" si="106"/>
        <v>8</v>
      </c>
      <c r="C711" s="62">
        <v>2704</v>
      </c>
      <c r="D711" s="42" t="s">
        <v>1435</v>
      </c>
      <c r="E711" s="129" t="s">
        <v>1231</v>
      </c>
      <c r="F711" s="129" t="s">
        <v>1436</v>
      </c>
      <c r="G711" s="41" t="s">
        <v>587</v>
      </c>
      <c r="H711" s="63">
        <v>100</v>
      </c>
      <c r="I711" s="63">
        <v>50</v>
      </c>
      <c r="J711" s="63">
        <v>0</v>
      </c>
      <c r="K711" s="63">
        <v>0</v>
      </c>
      <c r="L711" s="63">
        <v>30</v>
      </c>
      <c r="M711" s="63">
        <v>5</v>
      </c>
      <c r="N711" s="63">
        <v>15</v>
      </c>
      <c r="O711" s="63">
        <v>0</v>
      </c>
    </row>
    <row r="712" spans="1:15" s="52" customFormat="1" ht="44.25" customHeight="1" x14ac:dyDescent="0.25">
      <c r="A712" s="41">
        <f t="shared" si="105"/>
        <v>663</v>
      </c>
      <c r="B712" s="41">
        <f t="shared" si="106"/>
        <v>9</v>
      </c>
      <c r="C712" s="62">
        <v>1964</v>
      </c>
      <c r="D712" s="42" t="s">
        <v>1799</v>
      </c>
      <c r="E712" s="129" t="s">
        <v>1549</v>
      </c>
      <c r="F712" s="129" t="s">
        <v>1800</v>
      </c>
      <c r="G712" s="41" t="s">
        <v>1429</v>
      </c>
      <c r="H712" s="63">
        <v>360.27300000000002</v>
      </c>
      <c r="I712" s="63">
        <v>180</v>
      </c>
      <c r="J712" s="63">
        <v>0</v>
      </c>
      <c r="K712" s="63">
        <v>0</v>
      </c>
      <c r="L712" s="63">
        <v>106.43</v>
      </c>
      <c r="M712" s="63">
        <v>10</v>
      </c>
      <c r="N712" s="63">
        <v>55</v>
      </c>
      <c r="O712" s="63">
        <v>8.843</v>
      </c>
    </row>
    <row r="713" spans="1:15" s="52" customFormat="1" ht="55.5" customHeight="1" x14ac:dyDescent="0.25">
      <c r="A713" s="41">
        <f t="shared" si="105"/>
        <v>664</v>
      </c>
      <c r="B713" s="41">
        <f t="shared" si="106"/>
        <v>10</v>
      </c>
      <c r="C713" s="62">
        <v>2237</v>
      </c>
      <c r="D713" s="42" t="s">
        <v>1801</v>
      </c>
      <c r="E713" s="129" t="s">
        <v>1549</v>
      </c>
      <c r="F713" s="129" t="s">
        <v>1802</v>
      </c>
      <c r="G713" s="41" t="s">
        <v>1803</v>
      </c>
      <c r="H713" s="63">
        <v>160.96199999999999</v>
      </c>
      <c r="I713" s="63">
        <v>80</v>
      </c>
      <c r="J713" s="63">
        <v>0</v>
      </c>
      <c r="K713" s="63">
        <v>0</v>
      </c>
      <c r="L713" s="63">
        <v>46.962000000000003</v>
      </c>
      <c r="M713" s="63">
        <v>10</v>
      </c>
      <c r="N713" s="63">
        <v>24</v>
      </c>
      <c r="O713" s="63">
        <v>0</v>
      </c>
    </row>
    <row r="714" spans="1:15" s="52" customFormat="1" ht="62.25" customHeight="1" x14ac:dyDescent="0.25">
      <c r="A714" s="41">
        <f t="shared" si="105"/>
        <v>665</v>
      </c>
      <c r="B714" s="41">
        <f t="shared" si="106"/>
        <v>11</v>
      </c>
      <c r="C714" s="62">
        <v>2244</v>
      </c>
      <c r="D714" s="42" t="s">
        <v>1804</v>
      </c>
      <c r="E714" s="129" t="s">
        <v>1549</v>
      </c>
      <c r="F714" s="129" t="s">
        <v>1805</v>
      </c>
      <c r="G714" s="41" t="s">
        <v>1806</v>
      </c>
      <c r="H714" s="63">
        <v>160.96199999999999</v>
      </c>
      <c r="I714" s="63">
        <v>80</v>
      </c>
      <c r="J714" s="63">
        <v>0</v>
      </c>
      <c r="K714" s="63">
        <v>0</v>
      </c>
      <c r="L714" s="63">
        <v>47.878999999999998</v>
      </c>
      <c r="M714" s="63">
        <v>5</v>
      </c>
      <c r="N714" s="63">
        <v>27</v>
      </c>
      <c r="O714" s="63">
        <v>1.083</v>
      </c>
    </row>
    <row r="715" spans="1:15" s="52" customFormat="1" ht="44.25" customHeight="1" x14ac:dyDescent="0.25">
      <c r="A715" s="41">
        <f t="shared" si="105"/>
        <v>666</v>
      </c>
      <c r="B715" s="41">
        <f t="shared" si="106"/>
        <v>12</v>
      </c>
      <c r="C715" s="62">
        <v>2708</v>
      </c>
      <c r="D715" s="42" t="s">
        <v>1807</v>
      </c>
      <c r="E715" s="129" t="s">
        <v>1549</v>
      </c>
      <c r="F715" s="129" t="s">
        <v>45</v>
      </c>
      <c r="G715" s="41" t="s">
        <v>158</v>
      </c>
      <c r="H715" s="63">
        <v>147</v>
      </c>
      <c r="I715" s="63">
        <v>73</v>
      </c>
      <c r="J715" s="63">
        <v>0</v>
      </c>
      <c r="K715" s="63">
        <v>0</v>
      </c>
      <c r="L715" s="63">
        <v>44</v>
      </c>
      <c r="M715" s="63">
        <v>0</v>
      </c>
      <c r="N715" s="63">
        <v>30</v>
      </c>
      <c r="O715" s="63">
        <v>0</v>
      </c>
    </row>
    <row r="716" spans="1:15" s="52" customFormat="1" ht="44.25" customHeight="1" x14ac:dyDescent="0.25">
      <c r="A716" s="41">
        <f t="shared" si="105"/>
        <v>667</v>
      </c>
      <c r="B716" s="41">
        <f t="shared" si="106"/>
        <v>13</v>
      </c>
      <c r="C716" s="62">
        <v>1910</v>
      </c>
      <c r="D716" s="42" t="s">
        <v>2187</v>
      </c>
      <c r="E716" s="129" t="s">
        <v>2030</v>
      </c>
      <c r="F716" s="129" t="s">
        <v>2188</v>
      </c>
      <c r="G716" s="41" t="s">
        <v>104</v>
      </c>
      <c r="H716" s="63">
        <v>457.24900000000002</v>
      </c>
      <c r="I716" s="63">
        <v>200</v>
      </c>
      <c r="J716" s="63">
        <v>0</v>
      </c>
      <c r="K716" s="63">
        <v>0</v>
      </c>
      <c r="L716" s="63">
        <v>160.249</v>
      </c>
      <c r="M716" s="63">
        <v>5</v>
      </c>
      <c r="N716" s="63">
        <v>92</v>
      </c>
      <c r="O716" s="63">
        <v>0</v>
      </c>
    </row>
    <row r="717" spans="1:15" s="52" customFormat="1" ht="44.25" customHeight="1" x14ac:dyDescent="0.25">
      <c r="A717" s="41">
        <f t="shared" si="105"/>
        <v>668</v>
      </c>
      <c r="B717" s="41">
        <f t="shared" si="106"/>
        <v>14</v>
      </c>
      <c r="C717" s="62">
        <v>2129</v>
      </c>
      <c r="D717" s="42" t="s">
        <v>2189</v>
      </c>
      <c r="E717" s="129" t="s">
        <v>2030</v>
      </c>
      <c r="F717" s="129" t="s">
        <v>2190</v>
      </c>
      <c r="G717" s="41" t="s">
        <v>2191</v>
      </c>
      <c r="H717" s="63">
        <v>217.41200000000001</v>
      </c>
      <c r="I717" s="63">
        <v>108</v>
      </c>
      <c r="J717" s="63">
        <v>0</v>
      </c>
      <c r="K717" s="63">
        <v>0</v>
      </c>
      <c r="L717" s="63">
        <v>59.411999999999999</v>
      </c>
      <c r="M717" s="63">
        <v>5</v>
      </c>
      <c r="N717" s="63">
        <v>45</v>
      </c>
      <c r="O717" s="63">
        <v>0</v>
      </c>
    </row>
    <row r="718" spans="1:15" s="52" customFormat="1" ht="44.25" customHeight="1" x14ac:dyDescent="0.25">
      <c r="A718" s="41">
        <f t="shared" si="105"/>
        <v>669</v>
      </c>
      <c r="B718" s="41">
        <f t="shared" si="106"/>
        <v>15</v>
      </c>
      <c r="C718" s="62">
        <v>2241</v>
      </c>
      <c r="D718" s="42" t="s">
        <v>2192</v>
      </c>
      <c r="E718" s="129" t="s">
        <v>2030</v>
      </c>
      <c r="F718" s="129" t="s">
        <v>2193</v>
      </c>
      <c r="G718" s="41" t="s">
        <v>2194</v>
      </c>
      <c r="H718" s="63">
        <v>437.51</v>
      </c>
      <c r="I718" s="63">
        <v>200</v>
      </c>
      <c r="J718" s="63">
        <v>0</v>
      </c>
      <c r="K718" s="63">
        <v>0</v>
      </c>
      <c r="L718" s="63">
        <v>142.58500000000001</v>
      </c>
      <c r="M718" s="63">
        <v>5</v>
      </c>
      <c r="N718" s="63">
        <v>89.924999999999997</v>
      </c>
      <c r="O718" s="63">
        <v>0</v>
      </c>
    </row>
    <row r="719" spans="1:15" s="52" customFormat="1" ht="44.25" customHeight="1" x14ac:dyDescent="0.25">
      <c r="A719" s="41">
        <f t="shared" si="105"/>
        <v>670</v>
      </c>
      <c r="B719" s="41">
        <f t="shared" si="106"/>
        <v>16</v>
      </c>
      <c r="C719" s="62">
        <v>2404</v>
      </c>
      <c r="D719" s="42" t="s">
        <v>2195</v>
      </c>
      <c r="E719" s="129" t="s">
        <v>2030</v>
      </c>
      <c r="F719" s="129" t="s">
        <v>2196</v>
      </c>
      <c r="G719" s="41" t="s">
        <v>2197</v>
      </c>
      <c r="H719" s="63">
        <v>261.05399999999997</v>
      </c>
      <c r="I719" s="63">
        <v>130</v>
      </c>
      <c r="J719" s="63">
        <v>0</v>
      </c>
      <c r="K719" s="63">
        <v>0</v>
      </c>
      <c r="L719" s="63">
        <v>73.054000000000002</v>
      </c>
      <c r="M719" s="63">
        <v>5</v>
      </c>
      <c r="N719" s="63">
        <v>53</v>
      </c>
      <c r="O719" s="63">
        <v>0</v>
      </c>
    </row>
    <row r="720" spans="1:15" s="52" customFormat="1" ht="44.25" customHeight="1" x14ac:dyDescent="0.25">
      <c r="A720" s="41">
        <f t="shared" si="105"/>
        <v>671</v>
      </c>
      <c r="B720" s="41">
        <f t="shared" si="106"/>
        <v>17</v>
      </c>
      <c r="C720" s="62">
        <v>2411</v>
      </c>
      <c r="D720" s="42" t="s">
        <v>2198</v>
      </c>
      <c r="E720" s="129" t="s">
        <v>2030</v>
      </c>
      <c r="F720" s="129" t="s">
        <v>1436</v>
      </c>
      <c r="G720" s="41" t="s">
        <v>587</v>
      </c>
      <c r="H720" s="63">
        <v>294.53500000000003</v>
      </c>
      <c r="I720" s="63">
        <v>147</v>
      </c>
      <c r="J720" s="63">
        <v>0</v>
      </c>
      <c r="K720" s="63">
        <v>0</v>
      </c>
      <c r="L720" s="63">
        <v>85.682000000000002</v>
      </c>
      <c r="M720" s="63">
        <v>10</v>
      </c>
      <c r="N720" s="63">
        <v>51.853000000000002</v>
      </c>
      <c r="O720" s="63">
        <v>0</v>
      </c>
    </row>
    <row r="721" spans="1:15" s="17" customFormat="1" ht="20.25" x14ac:dyDescent="0.25">
      <c r="A721" s="14"/>
      <c r="B721" s="25">
        <v>13</v>
      </c>
      <c r="C721" s="15"/>
      <c r="D721" s="18" t="s">
        <v>269</v>
      </c>
      <c r="E721" s="69"/>
      <c r="F721" s="69"/>
      <c r="G721" s="16"/>
      <c r="H721" s="26">
        <f>SUM(H722:H734)</f>
        <v>3909.085</v>
      </c>
      <c r="I721" s="26">
        <f t="shared" ref="I721:O721" si="107">SUM(I722:I734)</f>
        <v>1702.623</v>
      </c>
      <c r="J721" s="26">
        <f t="shared" si="107"/>
        <v>0</v>
      </c>
      <c r="K721" s="26">
        <f t="shared" si="107"/>
        <v>0</v>
      </c>
      <c r="L721" s="26">
        <f t="shared" si="107"/>
        <v>1351.1760000000002</v>
      </c>
      <c r="M721" s="26">
        <f t="shared" si="107"/>
        <v>423.06</v>
      </c>
      <c r="N721" s="26">
        <f t="shared" si="107"/>
        <v>388.32500000000005</v>
      </c>
      <c r="O721" s="26">
        <f t="shared" si="107"/>
        <v>43.901000000000003</v>
      </c>
    </row>
    <row r="722" spans="1:15" s="52" customFormat="1" ht="100.5" customHeight="1" x14ac:dyDescent="0.25">
      <c r="A722" s="41">
        <f>A720+1</f>
        <v>672</v>
      </c>
      <c r="B722" s="41">
        <v>1</v>
      </c>
      <c r="C722" s="62">
        <v>1035</v>
      </c>
      <c r="D722" s="42" t="s">
        <v>598</v>
      </c>
      <c r="E722" s="129" t="s">
        <v>43</v>
      </c>
      <c r="F722" s="129" t="s">
        <v>599</v>
      </c>
      <c r="G722" s="41" t="s">
        <v>161</v>
      </c>
      <c r="H722" s="63">
        <v>499.99099999999999</v>
      </c>
      <c r="I722" s="63">
        <v>200</v>
      </c>
      <c r="J722" s="63">
        <v>0</v>
      </c>
      <c r="K722" s="63">
        <v>0</v>
      </c>
      <c r="L722" s="63">
        <v>209.41200000000001</v>
      </c>
      <c r="M722" s="63">
        <v>51</v>
      </c>
      <c r="N722" s="63">
        <v>20</v>
      </c>
      <c r="O722" s="63">
        <v>19.579000000000001</v>
      </c>
    </row>
    <row r="723" spans="1:15" s="52" customFormat="1" ht="44.25" customHeight="1" x14ac:dyDescent="0.25">
      <c r="A723" s="41">
        <f>A722+1</f>
        <v>673</v>
      </c>
      <c r="B723" s="41">
        <f>B722+1</f>
        <v>2</v>
      </c>
      <c r="C723" s="62">
        <v>1209</v>
      </c>
      <c r="D723" s="42" t="s">
        <v>594</v>
      </c>
      <c r="E723" s="129" t="s">
        <v>43</v>
      </c>
      <c r="F723" s="129" t="s">
        <v>595</v>
      </c>
      <c r="G723" s="41" t="s">
        <v>159</v>
      </c>
      <c r="H723" s="63">
        <v>472.80200000000002</v>
      </c>
      <c r="I723" s="63">
        <v>200</v>
      </c>
      <c r="J723" s="63">
        <v>0</v>
      </c>
      <c r="K723" s="63">
        <v>0</v>
      </c>
      <c r="L723" s="63">
        <v>186.80199999999999</v>
      </c>
      <c r="M723" s="63">
        <v>57</v>
      </c>
      <c r="N723" s="63">
        <v>29</v>
      </c>
      <c r="O723" s="63">
        <v>0</v>
      </c>
    </row>
    <row r="724" spans="1:15" s="52" customFormat="1" ht="63.75" customHeight="1" x14ac:dyDescent="0.25">
      <c r="A724" s="41">
        <f t="shared" ref="A724:A734" si="108">A723+1</f>
        <v>674</v>
      </c>
      <c r="B724" s="41">
        <f>B723+1</f>
        <v>3</v>
      </c>
      <c r="C724" s="62">
        <v>1545</v>
      </c>
      <c r="D724" s="42" t="s">
        <v>597</v>
      </c>
      <c r="E724" s="129" t="s">
        <v>43</v>
      </c>
      <c r="F724" s="129" t="s">
        <v>596</v>
      </c>
      <c r="G724" s="41" t="s">
        <v>160</v>
      </c>
      <c r="H724" s="63">
        <v>499.89800000000002</v>
      </c>
      <c r="I724" s="63">
        <v>200</v>
      </c>
      <c r="J724" s="63">
        <v>0</v>
      </c>
      <c r="K724" s="63">
        <v>0</v>
      </c>
      <c r="L724" s="63">
        <v>204.68799999999999</v>
      </c>
      <c r="M724" s="63">
        <v>5</v>
      </c>
      <c r="N724" s="63">
        <v>78.03</v>
      </c>
      <c r="O724" s="63">
        <v>12.18</v>
      </c>
    </row>
    <row r="725" spans="1:15" s="52" customFormat="1" ht="64.5" customHeight="1" x14ac:dyDescent="0.25">
      <c r="A725" s="41">
        <f t="shared" si="108"/>
        <v>675</v>
      </c>
      <c r="B725" s="41">
        <f>B724+1</f>
        <v>4</v>
      </c>
      <c r="C725" s="62">
        <v>2261</v>
      </c>
      <c r="D725" s="42" t="s">
        <v>591</v>
      </c>
      <c r="E725" s="129" t="s">
        <v>43</v>
      </c>
      <c r="F725" s="129" t="s">
        <v>592</v>
      </c>
      <c r="G725" s="41" t="s">
        <v>593</v>
      </c>
      <c r="H725" s="63">
        <v>499.99299999999999</v>
      </c>
      <c r="I725" s="63">
        <v>200</v>
      </c>
      <c r="J725" s="63">
        <v>0</v>
      </c>
      <c r="K725" s="63">
        <v>0</v>
      </c>
      <c r="L725" s="63">
        <v>198.60400000000001</v>
      </c>
      <c r="M725" s="63">
        <v>15</v>
      </c>
      <c r="N725" s="63">
        <v>81.125</v>
      </c>
      <c r="O725" s="63">
        <v>5.2640000000000002</v>
      </c>
    </row>
    <row r="726" spans="1:15" s="52" customFormat="1" ht="64.5" customHeight="1" x14ac:dyDescent="0.25">
      <c r="A726" s="41">
        <f t="shared" si="108"/>
        <v>676</v>
      </c>
      <c r="B726" s="41">
        <f t="shared" ref="B726:B734" si="109">B725+1</f>
        <v>5</v>
      </c>
      <c r="C726" s="135">
        <v>2002</v>
      </c>
      <c r="D726" s="136" t="s">
        <v>977</v>
      </c>
      <c r="E726" s="137" t="s">
        <v>836</v>
      </c>
      <c r="F726" s="137" t="s">
        <v>592</v>
      </c>
      <c r="G726" s="135" t="s">
        <v>593</v>
      </c>
      <c r="H726" s="138">
        <v>113.524</v>
      </c>
      <c r="I726" s="138">
        <v>56.762</v>
      </c>
      <c r="J726" s="138">
        <v>0</v>
      </c>
      <c r="K726" s="138">
        <v>0</v>
      </c>
      <c r="L726" s="138">
        <v>33.862000000000002</v>
      </c>
      <c r="M726" s="138">
        <v>5</v>
      </c>
      <c r="N726" s="138">
        <v>17.899999999999999</v>
      </c>
      <c r="O726" s="138">
        <v>0</v>
      </c>
    </row>
    <row r="727" spans="1:15" s="52" customFormat="1" ht="81" customHeight="1" x14ac:dyDescent="0.25">
      <c r="A727" s="41">
        <f t="shared" si="108"/>
        <v>677</v>
      </c>
      <c r="B727" s="41">
        <f t="shared" si="109"/>
        <v>6</v>
      </c>
      <c r="C727" s="62">
        <v>1652</v>
      </c>
      <c r="D727" s="42" t="s">
        <v>1228</v>
      </c>
      <c r="E727" s="129" t="s">
        <v>1065</v>
      </c>
      <c r="F727" s="129" t="s">
        <v>1229</v>
      </c>
      <c r="G727" s="41" t="s">
        <v>593</v>
      </c>
      <c r="H727" s="63">
        <v>34.447000000000003</v>
      </c>
      <c r="I727" s="63">
        <v>17.2</v>
      </c>
      <c r="J727" s="63">
        <v>0</v>
      </c>
      <c r="K727" s="63">
        <v>0</v>
      </c>
      <c r="L727" s="63">
        <v>11.247</v>
      </c>
      <c r="M727" s="63">
        <v>0</v>
      </c>
      <c r="N727" s="63">
        <v>6</v>
      </c>
      <c r="O727" s="63">
        <v>0</v>
      </c>
    </row>
    <row r="728" spans="1:15" s="61" customFormat="1" ht="37.5" x14ac:dyDescent="0.25">
      <c r="A728" s="41">
        <f t="shared" si="108"/>
        <v>678</v>
      </c>
      <c r="B728" s="41">
        <f t="shared" si="109"/>
        <v>7</v>
      </c>
      <c r="C728" s="41">
        <v>2156</v>
      </c>
      <c r="D728" s="42" t="s">
        <v>1446</v>
      </c>
      <c r="E728" s="129" t="s">
        <v>1231</v>
      </c>
      <c r="F728" s="129" t="s">
        <v>596</v>
      </c>
      <c r="G728" s="130" t="s">
        <v>1447</v>
      </c>
      <c r="H728" s="43">
        <v>79.989999999999995</v>
      </c>
      <c r="I728" s="43">
        <v>39.994999999999997</v>
      </c>
      <c r="J728" s="43">
        <v>0</v>
      </c>
      <c r="K728" s="43">
        <v>0</v>
      </c>
      <c r="L728" s="43">
        <v>23.995000000000001</v>
      </c>
      <c r="M728" s="43">
        <v>15</v>
      </c>
      <c r="N728" s="43">
        <v>1</v>
      </c>
      <c r="O728" s="43">
        <v>0</v>
      </c>
    </row>
    <row r="729" spans="1:15" s="52" customFormat="1" ht="78.75" x14ac:dyDescent="0.25">
      <c r="A729" s="41">
        <f t="shared" si="108"/>
        <v>679</v>
      </c>
      <c r="B729" s="41">
        <f t="shared" si="109"/>
        <v>8</v>
      </c>
      <c r="C729" s="41">
        <v>681</v>
      </c>
      <c r="D729" s="42" t="s">
        <v>2199</v>
      </c>
      <c r="E729" s="129" t="s">
        <v>2038</v>
      </c>
      <c r="F729" s="129" t="s">
        <v>1229</v>
      </c>
      <c r="G729" s="41" t="s">
        <v>593</v>
      </c>
      <c r="H729" s="43">
        <v>299.99799999999999</v>
      </c>
      <c r="I729" s="43">
        <v>131.56</v>
      </c>
      <c r="J729" s="43">
        <v>0</v>
      </c>
      <c r="K729" s="43">
        <v>0</v>
      </c>
      <c r="L729" s="43">
        <v>0</v>
      </c>
      <c r="M729" s="43">
        <v>131.56</v>
      </c>
      <c r="N729" s="43">
        <v>30</v>
      </c>
      <c r="O729" s="43">
        <v>6.8780000000000001</v>
      </c>
    </row>
    <row r="730" spans="1:15" s="64" customFormat="1" ht="75" x14ac:dyDescent="0.25">
      <c r="A730" s="41">
        <f t="shared" si="108"/>
        <v>680</v>
      </c>
      <c r="B730" s="41">
        <f t="shared" si="109"/>
        <v>9</v>
      </c>
      <c r="C730" s="62">
        <v>1054</v>
      </c>
      <c r="D730" s="131" t="s">
        <v>1810</v>
      </c>
      <c r="E730" s="129" t="s">
        <v>1549</v>
      </c>
      <c r="F730" s="129" t="s">
        <v>1229</v>
      </c>
      <c r="G730" s="41" t="s">
        <v>593</v>
      </c>
      <c r="H730" s="63">
        <v>222</v>
      </c>
      <c r="I730" s="63">
        <v>111</v>
      </c>
      <c r="J730" s="63">
        <v>0</v>
      </c>
      <c r="K730" s="63">
        <v>0</v>
      </c>
      <c r="L730" s="63">
        <v>66.2</v>
      </c>
      <c r="M730" s="63">
        <v>15</v>
      </c>
      <c r="N730" s="63">
        <v>29.8</v>
      </c>
      <c r="O730" s="63">
        <v>0</v>
      </c>
    </row>
    <row r="731" spans="1:15" s="64" customFormat="1" ht="56.25" x14ac:dyDescent="0.25">
      <c r="A731" s="41">
        <f t="shared" si="108"/>
        <v>681</v>
      </c>
      <c r="B731" s="41">
        <f t="shared" si="109"/>
        <v>10</v>
      </c>
      <c r="C731" s="62">
        <v>1093</v>
      </c>
      <c r="D731" s="131" t="s">
        <v>1811</v>
      </c>
      <c r="E731" s="129" t="s">
        <v>1549</v>
      </c>
      <c r="F731" s="129" t="s">
        <v>1812</v>
      </c>
      <c r="G731" s="41" t="s">
        <v>1813</v>
      </c>
      <c r="H731" s="63">
        <v>92</v>
      </c>
      <c r="I731" s="63">
        <v>46</v>
      </c>
      <c r="J731" s="63">
        <v>0</v>
      </c>
      <c r="K731" s="63">
        <v>0</v>
      </c>
      <c r="L731" s="63">
        <v>26</v>
      </c>
      <c r="M731" s="63">
        <v>15</v>
      </c>
      <c r="N731" s="63">
        <v>5</v>
      </c>
      <c r="O731" s="63">
        <v>0</v>
      </c>
    </row>
    <row r="732" spans="1:15" s="64" customFormat="1" ht="56.25" x14ac:dyDescent="0.25">
      <c r="A732" s="41">
        <f t="shared" si="108"/>
        <v>682</v>
      </c>
      <c r="B732" s="41">
        <f t="shared" si="109"/>
        <v>11</v>
      </c>
      <c r="C732" s="62">
        <v>1126</v>
      </c>
      <c r="D732" s="131" t="s">
        <v>1814</v>
      </c>
      <c r="E732" s="129" t="s">
        <v>1549</v>
      </c>
      <c r="F732" s="129" t="s">
        <v>596</v>
      </c>
      <c r="G732" s="41" t="s">
        <v>593</v>
      </c>
      <c r="H732" s="63">
        <v>494.19400000000002</v>
      </c>
      <c r="I732" s="63">
        <v>200</v>
      </c>
      <c r="J732" s="63">
        <v>0</v>
      </c>
      <c r="K732" s="63">
        <v>0</v>
      </c>
      <c r="L732" s="63">
        <v>207.19399999999999</v>
      </c>
      <c r="M732" s="63">
        <v>87</v>
      </c>
      <c r="N732" s="63">
        <v>0</v>
      </c>
      <c r="O732" s="63">
        <v>0</v>
      </c>
    </row>
    <row r="733" spans="1:15" s="64" customFormat="1" ht="47.25" customHeight="1" x14ac:dyDescent="0.25">
      <c r="A733" s="41">
        <f t="shared" si="108"/>
        <v>683</v>
      </c>
      <c r="B733" s="41">
        <f t="shared" si="109"/>
        <v>12</v>
      </c>
      <c r="C733" s="62">
        <v>1376</v>
      </c>
      <c r="D733" s="131" t="s">
        <v>2200</v>
      </c>
      <c r="E733" s="129" t="s">
        <v>2030</v>
      </c>
      <c r="F733" s="129" t="s">
        <v>596</v>
      </c>
      <c r="G733" s="41" t="s">
        <v>160</v>
      </c>
      <c r="H733" s="63">
        <v>245.035</v>
      </c>
      <c r="I733" s="63">
        <v>122.5</v>
      </c>
      <c r="J733" s="63">
        <v>0</v>
      </c>
      <c r="K733" s="63">
        <v>0</v>
      </c>
      <c r="L733" s="63">
        <v>77.064999999999998</v>
      </c>
      <c r="M733" s="63">
        <v>5</v>
      </c>
      <c r="N733" s="63">
        <v>40.47</v>
      </c>
      <c r="O733" s="63">
        <v>0</v>
      </c>
    </row>
    <row r="734" spans="1:15" s="64" customFormat="1" ht="47.25" customHeight="1" x14ac:dyDescent="0.25">
      <c r="A734" s="41">
        <f t="shared" si="108"/>
        <v>684</v>
      </c>
      <c r="B734" s="41">
        <f t="shared" si="109"/>
        <v>13</v>
      </c>
      <c r="C734" s="62">
        <v>1486</v>
      </c>
      <c r="D734" s="131" t="s">
        <v>2317</v>
      </c>
      <c r="E734" s="129" t="s">
        <v>2030</v>
      </c>
      <c r="F734" s="129" t="s">
        <v>596</v>
      </c>
      <c r="G734" s="41" t="s">
        <v>593</v>
      </c>
      <c r="H734" s="63">
        <v>355.21300000000002</v>
      </c>
      <c r="I734" s="63">
        <v>177.60599999999999</v>
      </c>
      <c r="J734" s="63">
        <v>0</v>
      </c>
      <c r="K734" s="63">
        <v>0</v>
      </c>
      <c r="L734" s="63">
        <v>106.107</v>
      </c>
      <c r="M734" s="63">
        <v>21.5</v>
      </c>
      <c r="N734" s="63">
        <v>50</v>
      </c>
      <c r="O734" s="63">
        <v>0</v>
      </c>
    </row>
    <row r="735" spans="1:15" s="17" customFormat="1" ht="20.25" x14ac:dyDescent="0.25">
      <c r="A735" s="14"/>
      <c r="B735" s="25">
        <v>3</v>
      </c>
      <c r="C735" s="15"/>
      <c r="D735" s="18" t="s">
        <v>36</v>
      </c>
      <c r="E735" s="69"/>
      <c r="F735" s="69"/>
      <c r="G735" s="16"/>
      <c r="H735" s="26">
        <f>SUM(H736:H738)</f>
        <v>1463.307</v>
      </c>
      <c r="I735" s="26">
        <f t="shared" ref="I735:O735" si="110">SUM(I736:I738)</f>
        <v>600</v>
      </c>
      <c r="J735" s="26">
        <f t="shared" si="110"/>
        <v>0</v>
      </c>
      <c r="K735" s="26">
        <f t="shared" si="110"/>
        <v>0</v>
      </c>
      <c r="L735" s="26">
        <f t="shared" si="110"/>
        <v>560.97500000000002</v>
      </c>
      <c r="M735" s="26">
        <f t="shared" si="110"/>
        <v>110</v>
      </c>
      <c r="N735" s="26">
        <f t="shared" si="110"/>
        <v>167.28</v>
      </c>
      <c r="O735" s="26">
        <f t="shared" si="110"/>
        <v>25.052</v>
      </c>
    </row>
    <row r="736" spans="1:15" s="52" customFormat="1" ht="37.5" x14ac:dyDescent="0.25">
      <c r="A736" s="41">
        <f>A734+1</f>
        <v>685</v>
      </c>
      <c r="B736" s="41">
        <v>1</v>
      </c>
      <c r="C736" s="41">
        <v>1245</v>
      </c>
      <c r="D736" s="42" t="s">
        <v>600</v>
      </c>
      <c r="E736" s="129" t="s">
        <v>43</v>
      </c>
      <c r="F736" s="129" t="s">
        <v>601</v>
      </c>
      <c r="G736" s="41" t="s">
        <v>602</v>
      </c>
      <c r="H736" s="43">
        <v>499.81200000000001</v>
      </c>
      <c r="I736" s="43">
        <v>200</v>
      </c>
      <c r="J736" s="43">
        <v>0</v>
      </c>
      <c r="K736" s="43">
        <v>0</v>
      </c>
      <c r="L736" s="43">
        <v>193.08099999999999</v>
      </c>
      <c r="M736" s="43">
        <v>45</v>
      </c>
      <c r="N736" s="43">
        <v>48.671999999999997</v>
      </c>
      <c r="O736" s="43">
        <v>13.058999999999999</v>
      </c>
    </row>
    <row r="737" spans="1:15" s="52" customFormat="1" ht="37.5" x14ac:dyDescent="0.25">
      <c r="A737" s="41">
        <f>A736+1</f>
        <v>686</v>
      </c>
      <c r="B737" s="41">
        <f>B736+1</f>
        <v>2</v>
      </c>
      <c r="C737" s="41">
        <v>1877</v>
      </c>
      <c r="D737" s="42" t="s">
        <v>603</v>
      </c>
      <c r="E737" s="129" t="s">
        <v>43</v>
      </c>
      <c r="F737" s="129" t="s">
        <v>601</v>
      </c>
      <c r="G737" s="41" t="s">
        <v>604</v>
      </c>
      <c r="H737" s="43">
        <v>485.815</v>
      </c>
      <c r="I737" s="43">
        <v>200</v>
      </c>
      <c r="J737" s="43">
        <v>0</v>
      </c>
      <c r="K737" s="43">
        <v>0</v>
      </c>
      <c r="L737" s="43">
        <v>176.70699999999999</v>
      </c>
      <c r="M737" s="43">
        <v>25</v>
      </c>
      <c r="N737" s="43">
        <v>84.108000000000004</v>
      </c>
      <c r="O737" s="43">
        <v>0</v>
      </c>
    </row>
    <row r="738" spans="1:15" s="52" customFormat="1" ht="37.5" x14ac:dyDescent="0.25">
      <c r="A738" s="41">
        <f>A737+1</f>
        <v>687</v>
      </c>
      <c r="B738" s="41">
        <f>B737+1</f>
        <v>3</v>
      </c>
      <c r="C738" s="41">
        <v>1563</v>
      </c>
      <c r="D738" s="42" t="s">
        <v>1448</v>
      </c>
      <c r="E738" s="129" t="s">
        <v>1231</v>
      </c>
      <c r="F738" s="129" t="s">
        <v>601</v>
      </c>
      <c r="G738" s="41" t="s">
        <v>1449</v>
      </c>
      <c r="H738" s="43">
        <v>477.68</v>
      </c>
      <c r="I738" s="43">
        <v>200</v>
      </c>
      <c r="J738" s="43">
        <v>0</v>
      </c>
      <c r="K738" s="43">
        <v>0</v>
      </c>
      <c r="L738" s="43">
        <v>191.18700000000001</v>
      </c>
      <c r="M738" s="43">
        <v>40</v>
      </c>
      <c r="N738" s="43">
        <v>34.5</v>
      </c>
      <c r="O738" s="43">
        <v>11.993</v>
      </c>
    </row>
    <row r="739" spans="1:15" s="11" customFormat="1" ht="20.25" x14ac:dyDescent="0.3">
      <c r="A739" s="10"/>
      <c r="B739" s="13">
        <f>B740+B750</f>
        <v>26</v>
      </c>
      <c r="C739" s="5"/>
      <c r="D739" s="9" t="s">
        <v>29</v>
      </c>
      <c r="E739" s="67"/>
      <c r="F739" s="67"/>
      <c r="G739" s="5"/>
      <c r="H739" s="12">
        <f>H740+H750</f>
        <v>6762.3</v>
      </c>
      <c r="I739" s="12">
        <f t="shared" ref="I739:O739" si="111">I740+I750</f>
        <v>3199.2329999999997</v>
      </c>
      <c r="J739" s="12">
        <f t="shared" si="111"/>
        <v>626.12200000000007</v>
      </c>
      <c r="K739" s="12">
        <f t="shared" si="111"/>
        <v>50.058999999999997</v>
      </c>
      <c r="L739" s="12">
        <f t="shared" si="111"/>
        <v>1494.3429999999998</v>
      </c>
      <c r="M739" s="12">
        <f t="shared" si="111"/>
        <v>686.69500000000005</v>
      </c>
      <c r="N739" s="12">
        <f t="shared" si="111"/>
        <v>347.68999999999994</v>
      </c>
      <c r="O739" s="12">
        <f t="shared" si="111"/>
        <v>358.15799999999996</v>
      </c>
    </row>
    <row r="740" spans="1:15" s="24" customFormat="1" ht="20.25" x14ac:dyDescent="0.3">
      <c r="A740" s="19"/>
      <c r="B740" s="20">
        <v>9</v>
      </c>
      <c r="C740" s="21"/>
      <c r="D740" s="22" t="s">
        <v>94</v>
      </c>
      <c r="E740" s="68"/>
      <c r="F740" s="68"/>
      <c r="G740" s="21"/>
      <c r="H740" s="28">
        <f>SUM(H741:H749)</f>
        <v>2144.8180000000002</v>
      </c>
      <c r="I740" s="28">
        <f t="shared" ref="I740:O740" si="112">SUM(I741:I749)</f>
        <v>1022.779</v>
      </c>
      <c r="J740" s="28">
        <f t="shared" si="112"/>
        <v>615.62200000000007</v>
      </c>
      <c r="K740" s="28">
        <f t="shared" si="112"/>
        <v>50.058999999999997</v>
      </c>
      <c r="L740" s="28">
        <f t="shared" si="112"/>
        <v>0</v>
      </c>
      <c r="M740" s="28">
        <f t="shared" si="112"/>
        <v>263.60500000000002</v>
      </c>
      <c r="N740" s="28">
        <f t="shared" si="112"/>
        <v>158.01599999999999</v>
      </c>
      <c r="O740" s="28">
        <f t="shared" si="112"/>
        <v>34.737000000000002</v>
      </c>
    </row>
    <row r="741" spans="1:15" s="64" customFormat="1" ht="56.25" x14ac:dyDescent="0.25">
      <c r="A741" s="41">
        <f>A738+1</f>
        <v>688</v>
      </c>
      <c r="B741" s="41">
        <v>1</v>
      </c>
      <c r="C741" s="62">
        <v>97</v>
      </c>
      <c r="D741" s="131" t="s">
        <v>611</v>
      </c>
      <c r="E741" s="129" t="s">
        <v>43</v>
      </c>
      <c r="F741" s="129" t="s">
        <v>612</v>
      </c>
      <c r="G741" s="41" t="s">
        <v>166</v>
      </c>
      <c r="H741" s="63">
        <v>230.672</v>
      </c>
      <c r="I741" s="63">
        <v>115.336</v>
      </c>
      <c r="J741" s="63">
        <v>68.509</v>
      </c>
      <c r="K741" s="63">
        <v>0</v>
      </c>
      <c r="L741" s="63">
        <v>0</v>
      </c>
      <c r="M741" s="63">
        <v>40</v>
      </c>
      <c r="N741" s="63">
        <v>3.6</v>
      </c>
      <c r="O741" s="63">
        <v>3.2269999999999999</v>
      </c>
    </row>
    <row r="742" spans="1:15" s="64" customFormat="1" ht="58.5" customHeight="1" x14ac:dyDescent="0.25">
      <c r="A742" s="41">
        <f>A741+1</f>
        <v>689</v>
      </c>
      <c r="B742" s="41">
        <f>B741+1</f>
        <v>2</v>
      </c>
      <c r="C742" s="62">
        <v>232</v>
      </c>
      <c r="D742" s="131" t="s">
        <v>606</v>
      </c>
      <c r="E742" s="129" t="s">
        <v>43</v>
      </c>
      <c r="F742" s="129" t="s">
        <v>607</v>
      </c>
      <c r="G742" s="41" t="s">
        <v>608</v>
      </c>
      <c r="H742" s="63">
        <v>52.328000000000003</v>
      </c>
      <c r="I742" s="63">
        <v>26.164000000000001</v>
      </c>
      <c r="J742" s="63">
        <v>13</v>
      </c>
      <c r="K742" s="63">
        <v>0</v>
      </c>
      <c r="L742" s="63">
        <v>0</v>
      </c>
      <c r="M742" s="63">
        <v>2</v>
      </c>
      <c r="N742" s="63">
        <v>7.7</v>
      </c>
      <c r="O742" s="63">
        <v>3.464</v>
      </c>
    </row>
    <row r="743" spans="1:15" s="64" customFormat="1" ht="60" customHeight="1" x14ac:dyDescent="0.25">
      <c r="A743" s="41">
        <f>A742+1</f>
        <v>690</v>
      </c>
      <c r="B743" s="41">
        <f>B742+1</f>
        <v>3</v>
      </c>
      <c r="C743" s="62">
        <v>653</v>
      </c>
      <c r="D743" s="131" t="s">
        <v>605</v>
      </c>
      <c r="E743" s="129" t="s">
        <v>43</v>
      </c>
      <c r="F743" s="129" t="s">
        <v>45</v>
      </c>
      <c r="G743" s="41" t="s">
        <v>163</v>
      </c>
      <c r="H743" s="63">
        <v>299.798</v>
      </c>
      <c r="I743" s="63">
        <v>149.899</v>
      </c>
      <c r="J743" s="63">
        <v>87.852999999999994</v>
      </c>
      <c r="K743" s="63">
        <v>0</v>
      </c>
      <c r="L743" s="63">
        <v>0</v>
      </c>
      <c r="M743" s="63">
        <v>0</v>
      </c>
      <c r="N743" s="63">
        <v>60</v>
      </c>
      <c r="O743" s="63">
        <v>2.0459999999999998</v>
      </c>
    </row>
    <row r="744" spans="1:15" s="64" customFormat="1" ht="56.25" x14ac:dyDescent="0.25">
      <c r="A744" s="41">
        <f t="shared" ref="A744:A749" si="113">A743+1</f>
        <v>691</v>
      </c>
      <c r="B744" s="41">
        <f t="shared" ref="B744:B749" si="114">B743+1</f>
        <v>4</v>
      </c>
      <c r="C744" s="62">
        <v>730</v>
      </c>
      <c r="D744" s="131" t="s">
        <v>609</v>
      </c>
      <c r="E744" s="129" t="s">
        <v>43</v>
      </c>
      <c r="F744" s="129" t="s">
        <v>610</v>
      </c>
      <c r="G744" s="41" t="s">
        <v>272</v>
      </c>
      <c r="H744" s="63">
        <v>299.72899999999998</v>
      </c>
      <c r="I744" s="63">
        <v>100.879</v>
      </c>
      <c r="J744" s="63">
        <v>145.864</v>
      </c>
      <c r="K744" s="63">
        <v>0</v>
      </c>
      <c r="L744" s="63">
        <v>0</v>
      </c>
      <c r="M744" s="63">
        <v>8</v>
      </c>
      <c r="N744" s="63">
        <v>18.986000000000001</v>
      </c>
      <c r="O744" s="63">
        <v>26</v>
      </c>
    </row>
    <row r="745" spans="1:15" s="64" customFormat="1" ht="46.5" customHeight="1" x14ac:dyDescent="0.25">
      <c r="A745" s="41">
        <f t="shared" si="113"/>
        <v>692</v>
      </c>
      <c r="B745" s="41">
        <f t="shared" si="114"/>
        <v>5</v>
      </c>
      <c r="C745" s="62">
        <v>829</v>
      </c>
      <c r="D745" s="131" t="s">
        <v>613</v>
      </c>
      <c r="E745" s="129" t="s">
        <v>43</v>
      </c>
      <c r="F745" s="129" t="s">
        <v>614</v>
      </c>
      <c r="G745" s="41" t="s">
        <v>615</v>
      </c>
      <c r="H745" s="63">
        <v>299.90800000000002</v>
      </c>
      <c r="I745" s="63">
        <v>149.95400000000001</v>
      </c>
      <c r="J745" s="63">
        <v>89.453999999999994</v>
      </c>
      <c r="K745" s="63">
        <v>0</v>
      </c>
      <c r="L745" s="63">
        <v>0</v>
      </c>
      <c r="M745" s="63">
        <v>30</v>
      </c>
      <c r="N745" s="63">
        <v>30.5</v>
      </c>
      <c r="O745" s="63">
        <v>0</v>
      </c>
    </row>
    <row r="746" spans="1:15" s="64" customFormat="1" ht="48" customHeight="1" x14ac:dyDescent="0.25">
      <c r="A746" s="41">
        <f t="shared" si="113"/>
        <v>693</v>
      </c>
      <c r="B746" s="41">
        <f t="shared" si="114"/>
        <v>6</v>
      </c>
      <c r="C746" s="62">
        <v>2633</v>
      </c>
      <c r="D746" s="131" t="s">
        <v>1450</v>
      </c>
      <c r="E746" s="129" t="s">
        <v>1231</v>
      </c>
      <c r="F746" s="129" t="s">
        <v>1451</v>
      </c>
      <c r="G746" s="41" t="s">
        <v>1452</v>
      </c>
      <c r="H746" s="63">
        <v>96.534000000000006</v>
      </c>
      <c r="I746" s="63">
        <v>48</v>
      </c>
      <c r="J746" s="63">
        <v>0</v>
      </c>
      <c r="K746" s="63">
        <v>28.533999999999999</v>
      </c>
      <c r="L746" s="63">
        <v>0</v>
      </c>
      <c r="M746" s="63">
        <v>20</v>
      </c>
      <c r="N746" s="63">
        <v>0</v>
      </c>
      <c r="O746" s="63">
        <v>0</v>
      </c>
    </row>
    <row r="747" spans="1:15" s="64" customFormat="1" ht="38.25" customHeight="1" x14ac:dyDescent="0.25">
      <c r="A747" s="41">
        <f t="shared" si="113"/>
        <v>694</v>
      </c>
      <c r="B747" s="41">
        <f t="shared" si="114"/>
        <v>7</v>
      </c>
      <c r="C747" s="62">
        <v>2697</v>
      </c>
      <c r="D747" s="131" t="s">
        <v>1815</v>
      </c>
      <c r="E747" s="129" t="s">
        <v>1549</v>
      </c>
      <c r="F747" s="129" t="s">
        <v>1816</v>
      </c>
      <c r="G747" s="41" t="s">
        <v>163</v>
      </c>
      <c r="H747" s="63">
        <v>218.02199999999999</v>
      </c>
      <c r="I747" s="63">
        <v>109.011</v>
      </c>
      <c r="J747" s="63">
        <v>55.405999999999999</v>
      </c>
      <c r="K747" s="63">
        <v>0</v>
      </c>
      <c r="L747" s="63">
        <v>0</v>
      </c>
      <c r="M747" s="63">
        <v>53.604999999999997</v>
      </c>
      <c r="N747" s="63">
        <v>0</v>
      </c>
      <c r="O747" s="63">
        <v>0</v>
      </c>
    </row>
    <row r="748" spans="1:15" s="64" customFormat="1" ht="54.75" customHeight="1" x14ac:dyDescent="0.25">
      <c r="A748" s="41">
        <f t="shared" si="113"/>
        <v>695</v>
      </c>
      <c r="B748" s="41">
        <f t="shared" si="114"/>
        <v>8</v>
      </c>
      <c r="C748" s="62">
        <v>1215</v>
      </c>
      <c r="D748" s="131" t="s">
        <v>2201</v>
      </c>
      <c r="E748" s="129" t="s">
        <v>2030</v>
      </c>
      <c r="F748" s="129" t="s">
        <v>2202</v>
      </c>
      <c r="G748" s="41" t="s">
        <v>2203</v>
      </c>
      <c r="H748" s="63">
        <v>299.072</v>
      </c>
      <c r="I748" s="63">
        <v>149.536</v>
      </c>
      <c r="J748" s="63">
        <v>65.536000000000001</v>
      </c>
      <c r="K748" s="63">
        <v>10</v>
      </c>
      <c r="L748" s="63">
        <v>0</v>
      </c>
      <c r="M748" s="63">
        <v>60</v>
      </c>
      <c r="N748" s="63">
        <v>14</v>
      </c>
      <c r="O748" s="63">
        <v>0</v>
      </c>
    </row>
    <row r="749" spans="1:15" s="64" customFormat="1" ht="47.25" x14ac:dyDescent="0.25">
      <c r="A749" s="41">
        <f t="shared" si="113"/>
        <v>696</v>
      </c>
      <c r="B749" s="41">
        <f t="shared" si="114"/>
        <v>9</v>
      </c>
      <c r="C749" s="62">
        <v>2072</v>
      </c>
      <c r="D749" s="131" t="s">
        <v>2204</v>
      </c>
      <c r="E749" s="129" t="s">
        <v>2030</v>
      </c>
      <c r="F749" s="129" t="s">
        <v>2205</v>
      </c>
      <c r="G749" s="41" t="s">
        <v>608</v>
      </c>
      <c r="H749" s="63">
        <v>348.755</v>
      </c>
      <c r="I749" s="63">
        <v>174</v>
      </c>
      <c r="J749" s="63">
        <v>90</v>
      </c>
      <c r="K749" s="63">
        <v>11.525</v>
      </c>
      <c r="L749" s="63">
        <v>0</v>
      </c>
      <c r="M749" s="63">
        <v>50</v>
      </c>
      <c r="N749" s="63">
        <v>23.23</v>
      </c>
      <c r="O749" s="63">
        <v>0</v>
      </c>
    </row>
    <row r="750" spans="1:15" s="17" customFormat="1" ht="20.25" x14ac:dyDescent="0.25">
      <c r="A750" s="14"/>
      <c r="B750" s="25">
        <v>17</v>
      </c>
      <c r="C750" s="15"/>
      <c r="D750" s="18" t="s">
        <v>675</v>
      </c>
      <c r="E750" s="69"/>
      <c r="F750" s="69"/>
      <c r="G750" s="16"/>
      <c r="H750" s="26">
        <f>SUM(H751:H767)</f>
        <v>4617.482</v>
      </c>
      <c r="I750" s="26">
        <f t="shared" ref="I750:O750" si="115">SUM(I751:I767)</f>
        <v>2176.4539999999997</v>
      </c>
      <c r="J750" s="26">
        <f t="shared" si="115"/>
        <v>10.5</v>
      </c>
      <c r="K750" s="26">
        <f t="shared" si="115"/>
        <v>0</v>
      </c>
      <c r="L750" s="26">
        <f t="shared" si="115"/>
        <v>1494.3429999999998</v>
      </c>
      <c r="M750" s="26">
        <f t="shared" si="115"/>
        <v>423.09000000000003</v>
      </c>
      <c r="N750" s="26">
        <f t="shared" si="115"/>
        <v>189.67399999999998</v>
      </c>
      <c r="O750" s="26">
        <f t="shared" si="115"/>
        <v>323.42099999999994</v>
      </c>
    </row>
    <row r="751" spans="1:15" s="64" customFormat="1" ht="136.5" customHeight="1" x14ac:dyDescent="0.25">
      <c r="A751" s="41">
        <f>A749+1</f>
        <v>697</v>
      </c>
      <c r="B751" s="41">
        <v>1</v>
      </c>
      <c r="C751" s="62">
        <v>32</v>
      </c>
      <c r="D751" s="131" t="s">
        <v>678</v>
      </c>
      <c r="E751" s="129" t="s">
        <v>43</v>
      </c>
      <c r="F751" s="129" t="s">
        <v>679</v>
      </c>
      <c r="G751" s="41" t="s">
        <v>164</v>
      </c>
      <c r="H751" s="63">
        <v>45</v>
      </c>
      <c r="I751" s="63">
        <v>22.5</v>
      </c>
      <c r="J751" s="63">
        <v>10.5</v>
      </c>
      <c r="K751" s="63">
        <v>0</v>
      </c>
      <c r="L751" s="63">
        <v>0</v>
      </c>
      <c r="M751" s="63">
        <v>10</v>
      </c>
      <c r="N751" s="63">
        <v>2</v>
      </c>
      <c r="O751" s="63">
        <v>0</v>
      </c>
    </row>
    <row r="752" spans="1:15" s="64" customFormat="1" ht="59.25" customHeight="1" x14ac:dyDescent="0.25">
      <c r="A752" s="41">
        <f>A751+1</f>
        <v>698</v>
      </c>
      <c r="B752" s="41">
        <f>B751+1</f>
        <v>2</v>
      </c>
      <c r="C752" s="62">
        <v>1140</v>
      </c>
      <c r="D752" s="131" t="s">
        <v>676</v>
      </c>
      <c r="E752" s="129" t="s">
        <v>43</v>
      </c>
      <c r="F752" s="129" t="s">
        <v>45</v>
      </c>
      <c r="G752" s="41" t="s">
        <v>165</v>
      </c>
      <c r="H752" s="63">
        <v>134.4</v>
      </c>
      <c r="I752" s="63">
        <v>67.2</v>
      </c>
      <c r="J752" s="63">
        <v>0</v>
      </c>
      <c r="K752" s="63">
        <v>0</v>
      </c>
      <c r="L752" s="63">
        <v>37.758000000000003</v>
      </c>
      <c r="M752" s="63">
        <v>0</v>
      </c>
      <c r="N752" s="63">
        <v>14.8</v>
      </c>
      <c r="O752" s="63">
        <v>14.641999999999999</v>
      </c>
    </row>
    <row r="753" spans="1:15" s="64" customFormat="1" ht="54.75" customHeight="1" x14ac:dyDescent="0.25">
      <c r="A753" s="41">
        <f>A752+1</f>
        <v>699</v>
      </c>
      <c r="B753" s="41">
        <f>B752+1</f>
        <v>3</v>
      </c>
      <c r="C753" s="62">
        <v>1690</v>
      </c>
      <c r="D753" s="131" t="s">
        <v>680</v>
      </c>
      <c r="E753" s="129" t="s">
        <v>43</v>
      </c>
      <c r="F753" s="129" t="s">
        <v>2206</v>
      </c>
      <c r="G753" s="41" t="s">
        <v>681</v>
      </c>
      <c r="H753" s="63">
        <v>455.245</v>
      </c>
      <c r="I753" s="63">
        <v>200</v>
      </c>
      <c r="J753" s="63">
        <v>0</v>
      </c>
      <c r="K753" s="63">
        <v>0</v>
      </c>
      <c r="L753" s="63">
        <v>166.02799999999999</v>
      </c>
      <c r="M753" s="63">
        <v>40</v>
      </c>
      <c r="N753" s="63">
        <v>5</v>
      </c>
      <c r="O753" s="63">
        <v>44.216999999999999</v>
      </c>
    </row>
    <row r="754" spans="1:15" s="64" customFormat="1" ht="62.25" customHeight="1" x14ac:dyDescent="0.25">
      <c r="A754" s="41">
        <f t="shared" ref="A754:A767" si="116">A753+1</f>
        <v>700</v>
      </c>
      <c r="B754" s="41">
        <f t="shared" ref="B754:B767" si="117">B753+1</f>
        <v>4</v>
      </c>
      <c r="C754" s="62">
        <v>1582</v>
      </c>
      <c r="D754" s="131" t="s">
        <v>978</v>
      </c>
      <c r="E754" s="129" t="s">
        <v>836</v>
      </c>
      <c r="F754" s="129" t="s">
        <v>979</v>
      </c>
      <c r="G754" s="41" t="s">
        <v>165</v>
      </c>
      <c r="H754" s="63">
        <v>350.96800000000002</v>
      </c>
      <c r="I754" s="63">
        <v>175.48400000000001</v>
      </c>
      <c r="J754" s="63">
        <v>0</v>
      </c>
      <c r="K754" s="63">
        <v>0</v>
      </c>
      <c r="L754" s="63">
        <v>101.31</v>
      </c>
      <c r="M754" s="63">
        <v>5.5</v>
      </c>
      <c r="N754" s="63">
        <v>34</v>
      </c>
      <c r="O754" s="63">
        <v>34.673999999999999</v>
      </c>
    </row>
    <row r="755" spans="1:15" s="64" customFormat="1" ht="62.25" customHeight="1" x14ac:dyDescent="0.25">
      <c r="A755" s="41">
        <f t="shared" si="116"/>
        <v>701</v>
      </c>
      <c r="B755" s="41">
        <f t="shared" si="117"/>
        <v>5</v>
      </c>
      <c r="C755" s="62">
        <v>2081</v>
      </c>
      <c r="D755" s="131" t="s">
        <v>1168</v>
      </c>
      <c r="E755" s="129" t="s">
        <v>1065</v>
      </c>
      <c r="F755" s="129" t="s">
        <v>677</v>
      </c>
      <c r="G755" s="41" t="s">
        <v>1169</v>
      </c>
      <c r="H755" s="63">
        <v>286.22399999999999</v>
      </c>
      <c r="I755" s="63">
        <v>143.11199999999999</v>
      </c>
      <c r="J755" s="63">
        <v>0</v>
      </c>
      <c r="K755" s="63">
        <v>0</v>
      </c>
      <c r="L755" s="63">
        <v>82.462000000000003</v>
      </c>
      <c r="M755" s="63">
        <v>47</v>
      </c>
      <c r="N755" s="63">
        <v>3.3029999999999999</v>
      </c>
      <c r="O755" s="63">
        <v>10.347</v>
      </c>
    </row>
    <row r="756" spans="1:15" s="64" customFormat="1" ht="62.25" customHeight="1" x14ac:dyDescent="0.25">
      <c r="A756" s="41">
        <f t="shared" si="116"/>
        <v>702</v>
      </c>
      <c r="B756" s="41">
        <f t="shared" si="117"/>
        <v>6</v>
      </c>
      <c r="C756" s="62">
        <v>2601</v>
      </c>
      <c r="D756" s="131" t="s">
        <v>1166</v>
      </c>
      <c r="E756" s="129" t="s">
        <v>1065</v>
      </c>
      <c r="F756" s="129" t="s">
        <v>1167</v>
      </c>
      <c r="G756" s="41" t="s">
        <v>165</v>
      </c>
      <c r="H756" s="63">
        <v>75.257000000000005</v>
      </c>
      <c r="I756" s="63">
        <v>37.628</v>
      </c>
      <c r="J756" s="63">
        <v>0</v>
      </c>
      <c r="K756" s="63">
        <v>0</v>
      </c>
      <c r="L756" s="63">
        <v>21.629000000000001</v>
      </c>
      <c r="M756" s="63">
        <v>16</v>
      </c>
      <c r="N756" s="63">
        <v>0</v>
      </c>
      <c r="O756" s="63">
        <v>0</v>
      </c>
    </row>
    <row r="757" spans="1:15" s="64" customFormat="1" ht="62.25" customHeight="1" x14ac:dyDescent="0.25">
      <c r="A757" s="41">
        <f t="shared" si="116"/>
        <v>703</v>
      </c>
      <c r="B757" s="41">
        <f t="shared" si="117"/>
        <v>7</v>
      </c>
      <c r="C757" s="62">
        <v>1428</v>
      </c>
      <c r="D757" s="131" t="s">
        <v>1455</v>
      </c>
      <c r="E757" s="129" t="s">
        <v>1231</v>
      </c>
      <c r="F757" s="129" t="s">
        <v>1456</v>
      </c>
      <c r="G757" s="41" t="s">
        <v>165</v>
      </c>
      <c r="H757" s="63">
        <v>368.94400000000002</v>
      </c>
      <c r="I757" s="63">
        <v>184.47200000000001</v>
      </c>
      <c r="J757" s="63">
        <v>0</v>
      </c>
      <c r="K757" s="63">
        <v>0</v>
      </c>
      <c r="L757" s="63">
        <v>110.533</v>
      </c>
      <c r="M757" s="63">
        <v>39</v>
      </c>
      <c r="N757" s="63">
        <v>0</v>
      </c>
      <c r="O757" s="63">
        <v>34.939</v>
      </c>
    </row>
    <row r="758" spans="1:15" s="64" customFormat="1" ht="47.25" x14ac:dyDescent="0.25">
      <c r="A758" s="41">
        <f t="shared" si="116"/>
        <v>704</v>
      </c>
      <c r="B758" s="41">
        <f t="shared" si="117"/>
        <v>8</v>
      </c>
      <c r="C758" s="62">
        <v>1782</v>
      </c>
      <c r="D758" s="131" t="s">
        <v>1453</v>
      </c>
      <c r="E758" s="129" t="s">
        <v>1231</v>
      </c>
      <c r="F758" s="129" t="s">
        <v>1454</v>
      </c>
      <c r="G758" s="41" t="s">
        <v>681</v>
      </c>
      <c r="H758" s="63">
        <v>409.8</v>
      </c>
      <c r="I758" s="63">
        <v>200</v>
      </c>
      <c r="J758" s="63">
        <v>0</v>
      </c>
      <c r="K758" s="63">
        <v>0</v>
      </c>
      <c r="L758" s="63">
        <v>127.678</v>
      </c>
      <c r="M758" s="63">
        <v>42</v>
      </c>
      <c r="N758" s="63">
        <v>0</v>
      </c>
      <c r="O758" s="63">
        <v>40.122</v>
      </c>
    </row>
    <row r="759" spans="1:15" s="64" customFormat="1" ht="62.25" customHeight="1" x14ac:dyDescent="0.25">
      <c r="A759" s="41">
        <f t="shared" si="116"/>
        <v>705</v>
      </c>
      <c r="B759" s="41">
        <f t="shared" si="117"/>
        <v>9</v>
      </c>
      <c r="C759" s="62">
        <v>2209</v>
      </c>
      <c r="D759" s="131" t="s">
        <v>1459</v>
      </c>
      <c r="E759" s="129" t="s">
        <v>1231</v>
      </c>
      <c r="F759" s="129" t="s">
        <v>677</v>
      </c>
      <c r="G759" s="41" t="s">
        <v>1460</v>
      </c>
      <c r="H759" s="63">
        <v>299.89400000000001</v>
      </c>
      <c r="I759" s="63">
        <v>149.947</v>
      </c>
      <c r="J759" s="63">
        <v>0</v>
      </c>
      <c r="K759" s="63">
        <v>0</v>
      </c>
      <c r="L759" s="63">
        <v>87.655000000000001</v>
      </c>
      <c r="M759" s="63">
        <v>46</v>
      </c>
      <c r="N759" s="63">
        <v>10.221</v>
      </c>
      <c r="O759" s="63">
        <v>6.0709999999999997</v>
      </c>
    </row>
    <row r="760" spans="1:15" s="64" customFormat="1" ht="62.25" customHeight="1" x14ac:dyDescent="0.25">
      <c r="A760" s="41">
        <f t="shared" si="116"/>
        <v>706</v>
      </c>
      <c r="B760" s="41">
        <f t="shared" si="117"/>
        <v>10</v>
      </c>
      <c r="C760" s="62">
        <v>2529</v>
      </c>
      <c r="D760" s="131" t="s">
        <v>1457</v>
      </c>
      <c r="E760" s="129" t="s">
        <v>1231</v>
      </c>
      <c r="F760" s="129" t="s">
        <v>1458</v>
      </c>
      <c r="G760" s="41" t="s">
        <v>165</v>
      </c>
      <c r="H760" s="63">
        <v>64.489999999999995</v>
      </c>
      <c r="I760" s="63">
        <v>32.244999999999997</v>
      </c>
      <c r="J760" s="63">
        <v>0</v>
      </c>
      <c r="K760" s="63">
        <v>0</v>
      </c>
      <c r="L760" s="63">
        <v>19.344999999999999</v>
      </c>
      <c r="M760" s="63">
        <v>0</v>
      </c>
      <c r="N760" s="63">
        <v>12.9</v>
      </c>
      <c r="O760" s="63">
        <v>0</v>
      </c>
    </row>
    <row r="761" spans="1:15" s="64" customFormat="1" ht="78" customHeight="1" x14ac:dyDescent="0.25">
      <c r="A761" s="41">
        <f t="shared" si="116"/>
        <v>707</v>
      </c>
      <c r="B761" s="41">
        <f t="shared" si="117"/>
        <v>11</v>
      </c>
      <c r="C761" s="62">
        <v>1175</v>
      </c>
      <c r="D761" s="131" t="s">
        <v>1817</v>
      </c>
      <c r="E761" s="129" t="s">
        <v>1549</v>
      </c>
      <c r="F761" s="129" t="s">
        <v>1818</v>
      </c>
      <c r="G761" s="41" t="s">
        <v>165</v>
      </c>
      <c r="H761" s="63">
        <v>126.646</v>
      </c>
      <c r="I761" s="63">
        <v>63.323</v>
      </c>
      <c r="J761" s="63">
        <v>0</v>
      </c>
      <c r="K761" s="63">
        <v>0</v>
      </c>
      <c r="L761" s="63">
        <v>37.515999999999998</v>
      </c>
      <c r="M761" s="63">
        <v>0</v>
      </c>
      <c r="N761" s="63">
        <v>13</v>
      </c>
      <c r="O761" s="63">
        <v>12.807</v>
      </c>
    </row>
    <row r="762" spans="1:15" s="64" customFormat="1" ht="62.25" customHeight="1" x14ac:dyDescent="0.25">
      <c r="A762" s="41">
        <f t="shared" si="116"/>
        <v>708</v>
      </c>
      <c r="B762" s="41">
        <f t="shared" si="117"/>
        <v>12</v>
      </c>
      <c r="C762" s="62">
        <v>1237</v>
      </c>
      <c r="D762" s="131" t="s">
        <v>1819</v>
      </c>
      <c r="E762" s="129" t="s">
        <v>1549</v>
      </c>
      <c r="F762" s="129" t="s">
        <v>1820</v>
      </c>
      <c r="G762" s="41" t="s">
        <v>165</v>
      </c>
      <c r="H762" s="63">
        <v>299.971</v>
      </c>
      <c r="I762" s="63">
        <v>149.98500000000001</v>
      </c>
      <c r="J762" s="63">
        <v>0</v>
      </c>
      <c r="K762" s="63">
        <v>0</v>
      </c>
      <c r="L762" s="63">
        <v>86.721999999999994</v>
      </c>
      <c r="M762" s="63">
        <v>15</v>
      </c>
      <c r="N762" s="63">
        <v>20</v>
      </c>
      <c r="O762" s="63">
        <v>28.263999999999999</v>
      </c>
    </row>
    <row r="763" spans="1:15" s="64" customFormat="1" ht="82.5" customHeight="1" x14ac:dyDescent="0.25">
      <c r="A763" s="41">
        <f t="shared" si="116"/>
        <v>709</v>
      </c>
      <c r="B763" s="41">
        <f t="shared" si="117"/>
        <v>13</v>
      </c>
      <c r="C763" s="62">
        <v>1631</v>
      </c>
      <c r="D763" s="131" t="s">
        <v>1821</v>
      </c>
      <c r="E763" s="129" t="s">
        <v>1549</v>
      </c>
      <c r="F763" s="129" t="s">
        <v>1822</v>
      </c>
      <c r="G763" s="41" t="s">
        <v>165</v>
      </c>
      <c r="H763" s="63">
        <v>102.35299999999999</v>
      </c>
      <c r="I763" s="63">
        <v>51.176000000000002</v>
      </c>
      <c r="J763" s="63">
        <v>0</v>
      </c>
      <c r="K763" s="63">
        <v>0</v>
      </c>
      <c r="L763" s="63">
        <v>29.681000000000001</v>
      </c>
      <c r="M763" s="63">
        <v>0</v>
      </c>
      <c r="N763" s="63">
        <v>17.649999999999999</v>
      </c>
      <c r="O763" s="63">
        <v>3.8460000000000001</v>
      </c>
    </row>
    <row r="764" spans="1:15" s="64" customFormat="1" ht="62.25" customHeight="1" x14ac:dyDescent="0.25">
      <c r="A764" s="41">
        <f t="shared" si="116"/>
        <v>710</v>
      </c>
      <c r="B764" s="41">
        <f t="shared" si="117"/>
        <v>14</v>
      </c>
      <c r="C764" s="62">
        <v>1801</v>
      </c>
      <c r="D764" s="131" t="s">
        <v>1823</v>
      </c>
      <c r="E764" s="129" t="s">
        <v>1549</v>
      </c>
      <c r="F764" s="129" t="s">
        <v>1824</v>
      </c>
      <c r="G764" s="41" t="s">
        <v>165</v>
      </c>
      <c r="H764" s="63">
        <v>299.76499999999999</v>
      </c>
      <c r="I764" s="63">
        <v>149.88200000000001</v>
      </c>
      <c r="J764" s="63">
        <v>0</v>
      </c>
      <c r="K764" s="63">
        <v>0</v>
      </c>
      <c r="L764" s="63">
        <v>89.426000000000002</v>
      </c>
      <c r="M764" s="63">
        <v>33</v>
      </c>
      <c r="N764" s="63">
        <v>0</v>
      </c>
      <c r="O764" s="63">
        <v>27.457000000000001</v>
      </c>
    </row>
    <row r="765" spans="1:15" s="64" customFormat="1" ht="62.25" customHeight="1" x14ac:dyDescent="0.25">
      <c r="A765" s="41">
        <f t="shared" si="116"/>
        <v>711</v>
      </c>
      <c r="B765" s="41">
        <f t="shared" si="117"/>
        <v>15</v>
      </c>
      <c r="C765" s="62">
        <v>2331</v>
      </c>
      <c r="D765" s="131" t="s">
        <v>1825</v>
      </c>
      <c r="E765" s="129" t="s">
        <v>1549</v>
      </c>
      <c r="F765" s="129" t="s">
        <v>1826</v>
      </c>
      <c r="G765" s="41" t="s">
        <v>165</v>
      </c>
      <c r="H765" s="63">
        <v>299</v>
      </c>
      <c r="I765" s="63">
        <v>149.5</v>
      </c>
      <c r="J765" s="63">
        <v>0</v>
      </c>
      <c r="K765" s="63">
        <v>0</v>
      </c>
      <c r="L765" s="63">
        <v>83.72</v>
      </c>
      <c r="M765" s="63">
        <v>49.59</v>
      </c>
      <c r="N765" s="63">
        <v>0</v>
      </c>
      <c r="O765" s="63">
        <v>16.190000000000001</v>
      </c>
    </row>
    <row r="766" spans="1:15" s="64" customFormat="1" ht="62.25" customHeight="1" x14ac:dyDescent="0.25">
      <c r="A766" s="41">
        <f t="shared" si="116"/>
        <v>712</v>
      </c>
      <c r="B766" s="41">
        <f t="shared" si="117"/>
        <v>16</v>
      </c>
      <c r="C766" s="62">
        <v>2559</v>
      </c>
      <c r="D766" s="131" t="s">
        <v>1827</v>
      </c>
      <c r="E766" s="129" t="s">
        <v>1549</v>
      </c>
      <c r="F766" s="129" t="s">
        <v>1828</v>
      </c>
      <c r="G766" s="41" t="s">
        <v>165</v>
      </c>
      <c r="H766" s="63">
        <v>499.553</v>
      </c>
      <c r="I766" s="63">
        <v>200</v>
      </c>
      <c r="J766" s="63">
        <v>0</v>
      </c>
      <c r="K766" s="63">
        <v>0</v>
      </c>
      <c r="L766" s="63">
        <v>192.90799999999999</v>
      </c>
      <c r="M766" s="63">
        <v>0</v>
      </c>
      <c r="N766" s="63">
        <v>56.8</v>
      </c>
      <c r="O766" s="63">
        <v>49.844999999999999</v>
      </c>
    </row>
    <row r="767" spans="1:15" s="40" customFormat="1" ht="55.5" customHeight="1" x14ac:dyDescent="0.25">
      <c r="A767" s="41">
        <f t="shared" si="116"/>
        <v>713</v>
      </c>
      <c r="B767" s="41">
        <f t="shared" si="117"/>
        <v>17</v>
      </c>
      <c r="C767" s="41">
        <v>2490</v>
      </c>
      <c r="D767" s="42" t="s">
        <v>2393</v>
      </c>
      <c r="E767" s="129" t="s">
        <v>2030</v>
      </c>
      <c r="F767" s="129" t="s">
        <v>677</v>
      </c>
      <c r="G767" s="41" t="s">
        <v>2392</v>
      </c>
      <c r="H767" s="43">
        <v>499.97199999999998</v>
      </c>
      <c r="I767" s="43">
        <v>200</v>
      </c>
      <c r="J767" s="43">
        <v>0</v>
      </c>
      <c r="K767" s="43">
        <v>0</v>
      </c>
      <c r="L767" s="43">
        <v>219.97200000000001</v>
      </c>
      <c r="M767" s="43">
        <v>80</v>
      </c>
      <c r="N767" s="43">
        <v>0</v>
      </c>
      <c r="O767" s="43">
        <v>0</v>
      </c>
    </row>
    <row r="768" spans="1:15" s="11" customFormat="1" ht="20.25" x14ac:dyDescent="0.3">
      <c r="A768" s="10"/>
      <c r="B768" s="13">
        <f>B769+B806+B819+B823+B832+B849</f>
        <v>69</v>
      </c>
      <c r="C768" s="5"/>
      <c r="D768" s="9" t="s">
        <v>30</v>
      </c>
      <c r="E768" s="112"/>
      <c r="F768" s="112"/>
      <c r="G768" s="113"/>
      <c r="H768" s="119">
        <f t="shared" ref="H768:O768" si="118">H769+H806+H819+H823+H832+H849+H811</f>
        <v>26586.521000000004</v>
      </c>
      <c r="I768" s="119">
        <f t="shared" si="118"/>
        <v>11904.999</v>
      </c>
      <c r="J768" s="12">
        <f t="shared" si="118"/>
        <v>2538.413</v>
      </c>
      <c r="K768" s="12">
        <f t="shared" si="118"/>
        <v>1661.182</v>
      </c>
      <c r="L768" s="12">
        <f t="shared" si="118"/>
        <v>4938.4280000000008</v>
      </c>
      <c r="M768" s="12">
        <f t="shared" si="118"/>
        <v>3939.2740000000003</v>
      </c>
      <c r="N768" s="12">
        <f t="shared" si="118"/>
        <v>828.00600000000009</v>
      </c>
      <c r="O768" s="12">
        <f t="shared" si="118"/>
        <v>776.21899999999994</v>
      </c>
    </row>
    <row r="769" spans="1:15" s="24" customFormat="1" ht="20.25" x14ac:dyDescent="0.3">
      <c r="A769" s="19"/>
      <c r="B769" s="20">
        <v>36</v>
      </c>
      <c r="C769" s="21"/>
      <c r="D769" s="22" t="s">
        <v>94</v>
      </c>
      <c r="E769" s="68"/>
      <c r="F769" s="68"/>
      <c r="G769" s="21"/>
      <c r="H769" s="28">
        <f t="shared" ref="H769:O769" si="119">SUM(H770:H805)</f>
        <v>11528.874</v>
      </c>
      <c r="I769" s="28">
        <f t="shared" si="119"/>
        <v>4895.994999999999</v>
      </c>
      <c r="J769" s="28">
        <f t="shared" si="119"/>
        <v>2538.413</v>
      </c>
      <c r="K769" s="28">
        <f t="shared" si="119"/>
        <v>1661.182</v>
      </c>
      <c r="L769" s="28">
        <f t="shared" si="119"/>
        <v>0</v>
      </c>
      <c r="M769" s="28">
        <f t="shared" si="119"/>
        <v>1854.4870000000003</v>
      </c>
      <c r="N769" s="28">
        <f t="shared" si="119"/>
        <v>149.28199999999998</v>
      </c>
      <c r="O769" s="28">
        <f t="shared" si="119"/>
        <v>429.51499999999999</v>
      </c>
    </row>
    <row r="770" spans="1:15" s="64" customFormat="1" ht="87.75" customHeight="1" x14ac:dyDescent="0.25">
      <c r="A770" s="41">
        <f>A767+1</f>
        <v>714</v>
      </c>
      <c r="B770" s="41">
        <v>1</v>
      </c>
      <c r="C770" s="62">
        <v>1145</v>
      </c>
      <c r="D770" s="131" t="s">
        <v>616</v>
      </c>
      <c r="E770" s="129" t="s">
        <v>43</v>
      </c>
      <c r="F770" s="129" t="s">
        <v>2209</v>
      </c>
      <c r="G770" s="41" t="s">
        <v>170</v>
      </c>
      <c r="H770" s="63">
        <v>499.98599999999999</v>
      </c>
      <c r="I770" s="63">
        <v>197.494</v>
      </c>
      <c r="J770" s="63">
        <v>98.747</v>
      </c>
      <c r="K770" s="63">
        <v>98.748000000000005</v>
      </c>
      <c r="L770" s="63">
        <v>0</v>
      </c>
      <c r="M770" s="63">
        <v>71.912999999999997</v>
      </c>
      <c r="N770" s="63">
        <v>0</v>
      </c>
      <c r="O770" s="63">
        <v>33.084000000000003</v>
      </c>
    </row>
    <row r="771" spans="1:15" s="64" customFormat="1" ht="79.5" customHeight="1" x14ac:dyDescent="0.25">
      <c r="A771" s="41">
        <f>A770+1</f>
        <v>715</v>
      </c>
      <c r="B771" s="41">
        <f>B770+1</f>
        <v>2</v>
      </c>
      <c r="C771" s="62">
        <v>1713</v>
      </c>
      <c r="D771" s="131" t="s">
        <v>617</v>
      </c>
      <c r="E771" s="129" t="s">
        <v>43</v>
      </c>
      <c r="F771" s="129" t="s">
        <v>2208</v>
      </c>
      <c r="G771" s="41" t="s">
        <v>618</v>
      </c>
      <c r="H771" s="63">
        <v>299.95600000000002</v>
      </c>
      <c r="I771" s="63">
        <v>100</v>
      </c>
      <c r="J771" s="63">
        <v>0</v>
      </c>
      <c r="K771" s="63">
        <v>136.96600000000001</v>
      </c>
      <c r="L771" s="63">
        <v>0</v>
      </c>
      <c r="M771" s="63">
        <v>26.896000000000001</v>
      </c>
      <c r="N771" s="63">
        <v>36.094000000000001</v>
      </c>
      <c r="O771" s="63">
        <v>0</v>
      </c>
    </row>
    <row r="772" spans="1:15" s="64" customFormat="1" ht="62.25" customHeight="1" x14ac:dyDescent="0.25">
      <c r="A772" s="41">
        <f>A771+1</f>
        <v>716</v>
      </c>
      <c r="B772" s="41">
        <f>B771+1</f>
        <v>3</v>
      </c>
      <c r="C772" s="62">
        <v>2656</v>
      </c>
      <c r="D772" s="131" t="s">
        <v>620</v>
      </c>
      <c r="E772" s="129" t="s">
        <v>43</v>
      </c>
      <c r="F772" s="129" t="s">
        <v>45</v>
      </c>
      <c r="G772" s="41" t="s">
        <v>169</v>
      </c>
      <c r="H772" s="63">
        <v>182.37799999999999</v>
      </c>
      <c r="I772" s="63">
        <v>91.1</v>
      </c>
      <c r="J772" s="63">
        <v>21.55</v>
      </c>
      <c r="K772" s="63">
        <v>32.700000000000003</v>
      </c>
      <c r="L772" s="63">
        <v>0</v>
      </c>
      <c r="M772" s="63">
        <v>37.027999999999999</v>
      </c>
      <c r="N772" s="63">
        <v>0</v>
      </c>
      <c r="O772" s="63">
        <v>0</v>
      </c>
    </row>
    <row r="773" spans="1:15" s="52" customFormat="1" ht="53.25" customHeight="1" x14ac:dyDescent="0.25">
      <c r="A773" s="41">
        <f t="shared" ref="A773:A805" si="120">A772+1</f>
        <v>717</v>
      </c>
      <c r="B773" s="41">
        <f t="shared" ref="B773:B780" si="121">B772+1</f>
        <v>4</v>
      </c>
      <c r="C773" s="41">
        <v>702</v>
      </c>
      <c r="D773" s="42" t="s">
        <v>980</v>
      </c>
      <c r="E773" s="129" t="s">
        <v>836</v>
      </c>
      <c r="F773" s="129" t="s">
        <v>981</v>
      </c>
      <c r="G773" s="41" t="s">
        <v>982</v>
      </c>
      <c r="H773" s="43">
        <v>499.94799999999998</v>
      </c>
      <c r="I773" s="43">
        <v>200</v>
      </c>
      <c r="J773" s="43">
        <v>154.13999999999999</v>
      </c>
      <c r="K773" s="43">
        <v>39.996000000000002</v>
      </c>
      <c r="L773" s="43">
        <v>0</v>
      </c>
      <c r="M773" s="43">
        <v>71</v>
      </c>
      <c r="N773" s="43">
        <v>0</v>
      </c>
      <c r="O773" s="43">
        <v>34.811999999999998</v>
      </c>
    </row>
    <row r="774" spans="1:15" s="52" customFormat="1" ht="40.5" customHeight="1" x14ac:dyDescent="0.25">
      <c r="A774" s="41">
        <f t="shared" si="120"/>
        <v>718</v>
      </c>
      <c r="B774" s="41">
        <f t="shared" si="121"/>
        <v>5</v>
      </c>
      <c r="C774" s="41">
        <v>990</v>
      </c>
      <c r="D774" s="42" t="s">
        <v>988</v>
      </c>
      <c r="E774" s="129" t="s">
        <v>836</v>
      </c>
      <c r="F774" s="129" t="s">
        <v>2207</v>
      </c>
      <c r="G774" s="41" t="s">
        <v>987</v>
      </c>
      <c r="H774" s="43">
        <v>499.858</v>
      </c>
      <c r="I774" s="43">
        <v>200</v>
      </c>
      <c r="J774" s="43">
        <v>191.14400000000001</v>
      </c>
      <c r="K774" s="43">
        <v>0</v>
      </c>
      <c r="L774" s="43">
        <v>0</v>
      </c>
      <c r="M774" s="43">
        <v>65</v>
      </c>
      <c r="N774" s="43">
        <v>0</v>
      </c>
      <c r="O774" s="43">
        <v>43.713999999999999</v>
      </c>
    </row>
    <row r="775" spans="1:15" s="52" customFormat="1" ht="61.5" customHeight="1" x14ac:dyDescent="0.25">
      <c r="A775" s="41">
        <f t="shared" si="120"/>
        <v>719</v>
      </c>
      <c r="B775" s="41">
        <f t="shared" si="121"/>
        <v>6</v>
      </c>
      <c r="C775" s="41">
        <v>1648</v>
      </c>
      <c r="D775" s="42" t="s">
        <v>986</v>
      </c>
      <c r="E775" s="129" t="s">
        <v>836</v>
      </c>
      <c r="F775" s="129" t="s">
        <v>2207</v>
      </c>
      <c r="G775" s="41" t="s">
        <v>987</v>
      </c>
      <c r="H775" s="43">
        <v>448.279</v>
      </c>
      <c r="I775" s="43">
        <v>200</v>
      </c>
      <c r="J775" s="43">
        <v>154.13999999999999</v>
      </c>
      <c r="K775" s="43">
        <v>0</v>
      </c>
      <c r="L775" s="43">
        <v>0</v>
      </c>
      <c r="M775" s="43">
        <v>52.86</v>
      </c>
      <c r="N775" s="43">
        <v>0</v>
      </c>
      <c r="O775" s="43">
        <v>41.279000000000003</v>
      </c>
    </row>
    <row r="776" spans="1:15" s="52" customFormat="1" ht="45.75" customHeight="1" x14ac:dyDescent="0.25">
      <c r="A776" s="41">
        <f t="shared" si="120"/>
        <v>720</v>
      </c>
      <c r="B776" s="41">
        <f t="shared" si="121"/>
        <v>7</v>
      </c>
      <c r="C776" s="41">
        <v>1671</v>
      </c>
      <c r="D776" s="42" t="s">
        <v>985</v>
      </c>
      <c r="E776" s="129" t="s">
        <v>836</v>
      </c>
      <c r="F776" s="129" t="s">
        <v>2207</v>
      </c>
      <c r="G776" s="41" t="s">
        <v>984</v>
      </c>
      <c r="H776" s="43">
        <v>496.32</v>
      </c>
      <c r="I776" s="43">
        <v>200</v>
      </c>
      <c r="J776" s="43">
        <v>193.43600000000001</v>
      </c>
      <c r="K776" s="43">
        <v>0</v>
      </c>
      <c r="L776" s="43">
        <v>0</v>
      </c>
      <c r="M776" s="43">
        <v>68.8</v>
      </c>
      <c r="N776" s="43">
        <v>0</v>
      </c>
      <c r="O776" s="43">
        <v>34.084000000000003</v>
      </c>
    </row>
    <row r="777" spans="1:15" s="52" customFormat="1" ht="46.5" customHeight="1" x14ac:dyDescent="0.25">
      <c r="A777" s="41">
        <f t="shared" si="120"/>
        <v>721</v>
      </c>
      <c r="B777" s="41">
        <f t="shared" si="121"/>
        <v>8</v>
      </c>
      <c r="C777" s="41">
        <v>1703</v>
      </c>
      <c r="D777" s="42" t="s">
        <v>983</v>
      </c>
      <c r="E777" s="129" t="s">
        <v>836</v>
      </c>
      <c r="F777" s="129" t="s">
        <v>2207</v>
      </c>
      <c r="G777" s="41" t="s">
        <v>984</v>
      </c>
      <c r="H777" s="43">
        <v>467.30900000000003</v>
      </c>
      <c r="I777" s="43">
        <v>200</v>
      </c>
      <c r="J777" s="43">
        <v>163.10900000000001</v>
      </c>
      <c r="K777" s="43">
        <v>0</v>
      </c>
      <c r="L777" s="43">
        <v>0</v>
      </c>
      <c r="M777" s="43">
        <v>66</v>
      </c>
      <c r="N777" s="43">
        <v>0</v>
      </c>
      <c r="O777" s="43">
        <v>38.200000000000003</v>
      </c>
    </row>
    <row r="778" spans="1:15" s="52" customFormat="1" ht="50.25" customHeight="1" x14ac:dyDescent="0.25">
      <c r="A778" s="41">
        <f t="shared" si="120"/>
        <v>722</v>
      </c>
      <c r="B778" s="41">
        <f t="shared" si="121"/>
        <v>9</v>
      </c>
      <c r="C778" s="62">
        <v>804</v>
      </c>
      <c r="D778" s="42" t="s">
        <v>1172</v>
      </c>
      <c r="E778" s="129" t="s">
        <v>1065</v>
      </c>
      <c r="F778" s="129" t="s">
        <v>1173</v>
      </c>
      <c r="G778" s="41" t="s">
        <v>170</v>
      </c>
      <c r="H778" s="63">
        <v>383</v>
      </c>
      <c r="I778" s="63">
        <v>150.30000000000001</v>
      </c>
      <c r="J778" s="63">
        <v>74.125</v>
      </c>
      <c r="K778" s="63">
        <v>76.174999999999997</v>
      </c>
      <c r="L778" s="63">
        <v>0</v>
      </c>
      <c r="M778" s="63">
        <v>82.4</v>
      </c>
      <c r="N778" s="63">
        <v>0</v>
      </c>
      <c r="O778" s="63">
        <v>0</v>
      </c>
    </row>
    <row r="779" spans="1:15" s="52" customFormat="1" ht="37.5" x14ac:dyDescent="0.25">
      <c r="A779" s="41">
        <f t="shared" si="120"/>
        <v>723</v>
      </c>
      <c r="B779" s="41">
        <f t="shared" si="121"/>
        <v>10</v>
      </c>
      <c r="C779" s="62">
        <v>996</v>
      </c>
      <c r="D779" s="42" t="s">
        <v>1170</v>
      </c>
      <c r="E779" s="129" t="s">
        <v>1065</v>
      </c>
      <c r="F779" s="129" t="s">
        <v>1171</v>
      </c>
      <c r="G779" s="41" t="s">
        <v>169</v>
      </c>
      <c r="H779" s="63">
        <v>245.68</v>
      </c>
      <c r="I779" s="63">
        <v>122.84</v>
      </c>
      <c r="J779" s="63">
        <v>71.239999999999995</v>
      </c>
      <c r="K779" s="63">
        <v>0</v>
      </c>
      <c r="L779" s="63">
        <v>0</v>
      </c>
      <c r="M779" s="63">
        <v>51.6</v>
      </c>
      <c r="N779" s="63">
        <v>0</v>
      </c>
      <c r="O779" s="63">
        <v>0</v>
      </c>
    </row>
    <row r="780" spans="1:15" s="52" customFormat="1" ht="44.25" customHeight="1" x14ac:dyDescent="0.25">
      <c r="A780" s="41">
        <f t="shared" si="120"/>
        <v>724</v>
      </c>
      <c r="B780" s="41">
        <f t="shared" si="121"/>
        <v>11</v>
      </c>
      <c r="C780" s="62">
        <v>1832</v>
      </c>
      <c r="D780" s="42" t="s">
        <v>1174</v>
      </c>
      <c r="E780" s="129" t="s">
        <v>1065</v>
      </c>
      <c r="F780" s="129" t="s">
        <v>1175</v>
      </c>
      <c r="G780" s="41" t="s">
        <v>618</v>
      </c>
      <c r="H780" s="63">
        <v>345</v>
      </c>
      <c r="I780" s="63">
        <v>122.55</v>
      </c>
      <c r="J780" s="63">
        <v>0</v>
      </c>
      <c r="K780" s="63">
        <v>150</v>
      </c>
      <c r="L780" s="63">
        <v>0</v>
      </c>
      <c r="M780" s="63">
        <v>72.45</v>
      </c>
      <c r="N780" s="63">
        <v>0</v>
      </c>
      <c r="O780" s="63">
        <v>0</v>
      </c>
    </row>
    <row r="781" spans="1:15" s="61" customFormat="1" ht="60.75" customHeight="1" x14ac:dyDescent="0.25">
      <c r="A781" s="41">
        <f t="shared" si="120"/>
        <v>725</v>
      </c>
      <c r="B781" s="41">
        <f t="shared" ref="B781:B805" si="122">B780+1</f>
        <v>12</v>
      </c>
      <c r="C781" s="41">
        <v>66</v>
      </c>
      <c r="D781" s="42" t="s">
        <v>1461</v>
      </c>
      <c r="E781" s="129" t="s">
        <v>1231</v>
      </c>
      <c r="F781" s="129" t="s">
        <v>1462</v>
      </c>
      <c r="G781" s="130" t="s">
        <v>1463</v>
      </c>
      <c r="H781" s="43">
        <v>349.7</v>
      </c>
      <c r="I781" s="43">
        <v>174.85</v>
      </c>
      <c r="J781" s="43">
        <v>0</v>
      </c>
      <c r="K781" s="43">
        <v>101.41</v>
      </c>
      <c r="L781" s="43">
        <v>0</v>
      </c>
      <c r="M781" s="43">
        <v>73.44</v>
      </c>
      <c r="N781" s="43">
        <v>0</v>
      </c>
      <c r="O781" s="43">
        <v>0</v>
      </c>
    </row>
    <row r="782" spans="1:15" s="40" customFormat="1" ht="66" customHeight="1" x14ac:dyDescent="0.25">
      <c r="A782" s="41">
        <f t="shared" si="120"/>
        <v>726</v>
      </c>
      <c r="B782" s="41">
        <f t="shared" si="122"/>
        <v>13</v>
      </c>
      <c r="C782" s="41">
        <v>324</v>
      </c>
      <c r="D782" s="42" t="s">
        <v>2410</v>
      </c>
      <c r="E782" s="129" t="s">
        <v>1549</v>
      </c>
      <c r="F782" s="129" t="s">
        <v>1837</v>
      </c>
      <c r="G782" s="41" t="s">
        <v>2411</v>
      </c>
      <c r="H782" s="43">
        <v>60</v>
      </c>
      <c r="I782" s="43">
        <v>27.6</v>
      </c>
      <c r="J782" s="43">
        <v>19.2</v>
      </c>
      <c r="K782" s="43">
        <v>0</v>
      </c>
      <c r="L782" s="43">
        <v>0</v>
      </c>
      <c r="M782" s="43">
        <v>7.2</v>
      </c>
      <c r="N782" s="43">
        <v>0</v>
      </c>
      <c r="O782" s="43">
        <v>6</v>
      </c>
    </row>
    <row r="783" spans="1:15" s="64" customFormat="1" ht="56.25" x14ac:dyDescent="0.25">
      <c r="A783" s="41">
        <f t="shared" si="120"/>
        <v>727</v>
      </c>
      <c r="B783" s="41">
        <f t="shared" si="122"/>
        <v>14</v>
      </c>
      <c r="C783" s="62">
        <v>625</v>
      </c>
      <c r="D783" s="131" t="s">
        <v>1829</v>
      </c>
      <c r="E783" s="129" t="s">
        <v>1549</v>
      </c>
      <c r="F783" s="129" t="s">
        <v>1830</v>
      </c>
      <c r="G783" s="41" t="s">
        <v>982</v>
      </c>
      <c r="H783" s="63">
        <v>499.99299999999999</v>
      </c>
      <c r="I783" s="63">
        <v>200</v>
      </c>
      <c r="J783" s="63">
        <v>154.41800000000001</v>
      </c>
      <c r="K783" s="63">
        <v>39.999000000000002</v>
      </c>
      <c r="L783" s="63">
        <v>0</v>
      </c>
      <c r="M783" s="63">
        <v>100</v>
      </c>
      <c r="N783" s="63">
        <v>0</v>
      </c>
      <c r="O783" s="63">
        <v>5.5759999999999996</v>
      </c>
    </row>
    <row r="784" spans="1:15" s="64" customFormat="1" ht="37.5" x14ac:dyDescent="0.25">
      <c r="A784" s="41">
        <f t="shared" si="120"/>
        <v>728</v>
      </c>
      <c r="B784" s="41">
        <f t="shared" si="122"/>
        <v>15</v>
      </c>
      <c r="C784" s="62">
        <v>875</v>
      </c>
      <c r="D784" s="131" t="s">
        <v>1831</v>
      </c>
      <c r="E784" s="129" t="s">
        <v>1549</v>
      </c>
      <c r="F784" s="129" t="s">
        <v>1173</v>
      </c>
      <c r="G784" s="41" t="s">
        <v>170</v>
      </c>
      <c r="H784" s="63">
        <v>497.10500000000002</v>
      </c>
      <c r="I784" s="63">
        <v>196.35599999999999</v>
      </c>
      <c r="J784" s="63">
        <v>98.177999999999997</v>
      </c>
      <c r="K784" s="63">
        <v>98.179000000000002</v>
      </c>
      <c r="L784" s="63">
        <v>0</v>
      </c>
      <c r="M784" s="63">
        <v>69.828999999999994</v>
      </c>
      <c r="N784" s="63">
        <v>0</v>
      </c>
      <c r="O784" s="63">
        <v>34.563000000000002</v>
      </c>
    </row>
    <row r="785" spans="1:15" s="64" customFormat="1" ht="56.25" x14ac:dyDescent="0.25">
      <c r="A785" s="41">
        <f t="shared" si="120"/>
        <v>729</v>
      </c>
      <c r="B785" s="41">
        <f t="shared" si="122"/>
        <v>16</v>
      </c>
      <c r="C785" s="62">
        <v>1018</v>
      </c>
      <c r="D785" s="131" t="s">
        <v>1832</v>
      </c>
      <c r="E785" s="129" t="s">
        <v>1549</v>
      </c>
      <c r="F785" s="129" t="s">
        <v>45</v>
      </c>
      <c r="G785" s="41" t="s">
        <v>169</v>
      </c>
      <c r="H785" s="63">
        <v>182.54300000000001</v>
      </c>
      <c r="I785" s="63">
        <v>91.271000000000001</v>
      </c>
      <c r="J785" s="63">
        <v>0</v>
      </c>
      <c r="K785" s="63">
        <v>16.271000000000001</v>
      </c>
      <c r="L785" s="63">
        <v>0</v>
      </c>
      <c r="M785" s="63">
        <v>25</v>
      </c>
      <c r="N785" s="63">
        <v>15.000999999999999</v>
      </c>
      <c r="O785" s="63">
        <v>35</v>
      </c>
    </row>
    <row r="786" spans="1:15" s="64" customFormat="1" ht="56.25" x14ac:dyDescent="0.25">
      <c r="A786" s="41">
        <f t="shared" si="120"/>
        <v>730</v>
      </c>
      <c r="B786" s="41">
        <f t="shared" si="122"/>
        <v>17</v>
      </c>
      <c r="C786" s="62">
        <v>1144</v>
      </c>
      <c r="D786" s="131" t="s">
        <v>1833</v>
      </c>
      <c r="E786" s="129" t="s">
        <v>1549</v>
      </c>
      <c r="F786" s="129" t="s">
        <v>1173</v>
      </c>
      <c r="G786" s="41" t="s">
        <v>170</v>
      </c>
      <c r="H786" s="63">
        <v>499.863</v>
      </c>
      <c r="I786" s="63">
        <v>198.5</v>
      </c>
      <c r="J786" s="63">
        <v>99.25</v>
      </c>
      <c r="K786" s="63">
        <v>99.25</v>
      </c>
      <c r="L786" s="63">
        <v>0</v>
      </c>
      <c r="M786" s="63">
        <v>71.629000000000005</v>
      </c>
      <c r="N786" s="63">
        <v>0</v>
      </c>
      <c r="O786" s="63">
        <v>31.234000000000002</v>
      </c>
    </row>
    <row r="787" spans="1:15" s="64" customFormat="1" ht="56.25" x14ac:dyDescent="0.25">
      <c r="A787" s="41">
        <f t="shared" si="120"/>
        <v>731</v>
      </c>
      <c r="B787" s="41">
        <f t="shared" si="122"/>
        <v>18</v>
      </c>
      <c r="C787" s="62">
        <v>1149</v>
      </c>
      <c r="D787" s="131" t="s">
        <v>2326</v>
      </c>
      <c r="E787" s="129" t="s">
        <v>1549</v>
      </c>
      <c r="F787" s="129" t="s">
        <v>2209</v>
      </c>
      <c r="G787" s="41" t="s">
        <v>170</v>
      </c>
      <c r="H787" s="63">
        <v>499.96699999999998</v>
      </c>
      <c r="I787" s="63">
        <v>198.5</v>
      </c>
      <c r="J787" s="63">
        <v>99.25</v>
      </c>
      <c r="K787" s="63">
        <v>99.25</v>
      </c>
      <c r="L787" s="63">
        <v>0</v>
      </c>
      <c r="M787" s="63">
        <v>69.563000000000002</v>
      </c>
      <c r="N787" s="63">
        <v>0</v>
      </c>
      <c r="O787" s="63">
        <v>33.404000000000003</v>
      </c>
    </row>
    <row r="788" spans="1:15" s="64" customFormat="1" ht="56.25" x14ac:dyDescent="0.25">
      <c r="A788" s="41">
        <f t="shared" si="120"/>
        <v>732</v>
      </c>
      <c r="B788" s="41">
        <f t="shared" si="122"/>
        <v>19</v>
      </c>
      <c r="C788" s="62">
        <v>1157</v>
      </c>
      <c r="D788" s="131" t="s">
        <v>1834</v>
      </c>
      <c r="E788" s="129" t="s">
        <v>1549</v>
      </c>
      <c r="F788" s="129" t="s">
        <v>1835</v>
      </c>
      <c r="G788" s="41" t="s">
        <v>1836</v>
      </c>
      <c r="H788" s="63">
        <v>155.10499999999999</v>
      </c>
      <c r="I788" s="63">
        <v>71.347999999999999</v>
      </c>
      <c r="J788" s="63">
        <v>49.634</v>
      </c>
      <c r="K788" s="63">
        <v>0</v>
      </c>
      <c r="L788" s="63">
        <v>0</v>
      </c>
      <c r="M788" s="63">
        <v>34.122999999999998</v>
      </c>
      <c r="N788" s="63">
        <v>0</v>
      </c>
      <c r="O788" s="63">
        <v>0</v>
      </c>
    </row>
    <row r="789" spans="1:15" s="64" customFormat="1" ht="56.25" x14ac:dyDescent="0.25">
      <c r="A789" s="41">
        <f t="shared" si="120"/>
        <v>733</v>
      </c>
      <c r="B789" s="41">
        <f t="shared" si="122"/>
        <v>20</v>
      </c>
      <c r="C789" s="62">
        <v>1182</v>
      </c>
      <c r="D789" s="131" t="s">
        <v>1838</v>
      </c>
      <c r="E789" s="129" t="s">
        <v>1549</v>
      </c>
      <c r="F789" s="129" t="s">
        <v>1835</v>
      </c>
      <c r="G789" s="41" t="s">
        <v>1839</v>
      </c>
      <c r="H789" s="63">
        <v>119.91200000000001</v>
      </c>
      <c r="I789" s="63">
        <v>55.158999999999999</v>
      </c>
      <c r="J789" s="63">
        <v>38.372</v>
      </c>
      <c r="K789" s="63">
        <v>0</v>
      </c>
      <c r="L789" s="63">
        <v>0</v>
      </c>
      <c r="M789" s="63">
        <v>26.381</v>
      </c>
      <c r="N789" s="63">
        <v>0</v>
      </c>
      <c r="O789" s="63">
        <v>0</v>
      </c>
    </row>
    <row r="790" spans="1:15" s="64" customFormat="1" ht="43.5" customHeight="1" x14ac:dyDescent="0.25">
      <c r="A790" s="41">
        <f t="shared" si="120"/>
        <v>734</v>
      </c>
      <c r="B790" s="41">
        <f t="shared" si="122"/>
        <v>21</v>
      </c>
      <c r="C790" s="62">
        <v>1325</v>
      </c>
      <c r="D790" s="131" t="s">
        <v>1840</v>
      </c>
      <c r="E790" s="129" t="s">
        <v>1549</v>
      </c>
      <c r="F790" s="129" t="s">
        <v>1841</v>
      </c>
      <c r="G790" s="41" t="s">
        <v>1842</v>
      </c>
      <c r="H790" s="63">
        <v>98.703000000000003</v>
      </c>
      <c r="I790" s="63">
        <v>49.350999999999999</v>
      </c>
      <c r="J790" s="63">
        <v>29.352</v>
      </c>
      <c r="K790" s="63">
        <v>0</v>
      </c>
      <c r="L790" s="63">
        <v>0</v>
      </c>
      <c r="M790" s="63">
        <v>10</v>
      </c>
      <c r="N790" s="63">
        <v>0</v>
      </c>
      <c r="O790" s="63">
        <v>10</v>
      </c>
    </row>
    <row r="791" spans="1:15" s="64" customFormat="1" ht="37.5" x14ac:dyDescent="0.25">
      <c r="A791" s="41">
        <f t="shared" si="120"/>
        <v>735</v>
      </c>
      <c r="B791" s="41">
        <f t="shared" si="122"/>
        <v>22</v>
      </c>
      <c r="C791" s="62">
        <v>1390</v>
      </c>
      <c r="D791" s="131" t="s">
        <v>1843</v>
      </c>
      <c r="E791" s="129" t="s">
        <v>1549</v>
      </c>
      <c r="F791" s="129" t="s">
        <v>1844</v>
      </c>
      <c r="G791" s="41" t="s">
        <v>1845</v>
      </c>
      <c r="H791" s="63">
        <v>100</v>
      </c>
      <c r="I791" s="63">
        <v>50</v>
      </c>
      <c r="J791" s="63">
        <v>9.9</v>
      </c>
      <c r="K791" s="63">
        <v>20</v>
      </c>
      <c r="L791" s="63">
        <v>0</v>
      </c>
      <c r="M791" s="63">
        <v>20.100000000000001</v>
      </c>
      <c r="N791" s="63">
        <v>0</v>
      </c>
      <c r="O791" s="63">
        <v>0</v>
      </c>
    </row>
    <row r="792" spans="1:15" s="64" customFormat="1" ht="60" customHeight="1" x14ac:dyDescent="0.25">
      <c r="A792" s="41">
        <f t="shared" si="120"/>
        <v>736</v>
      </c>
      <c r="B792" s="41">
        <f t="shared" si="122"/>
        <v>23</v>
      </c>
      <c r="C792" s="62">
        <v>1728</v>
      </c>
      <c r="D792" s="131" t="s">
        <v>1846</v>
      </c>
      <c r="E792" s="129" t="s">
        <v>1549</v>
      </c>
      <c r="F792" s="129" t="s">
        <v>619</v>
      </c>
      <c r="G792" s="41" t="s">
        <v>618</v>
      </c>
      <c r="H792" s="63">
        <v>493.57600000000002</v>
      </c>
      <c r="I792" s="63">
        <v>180</v>
      </c>
      <c r="J792" s="63">
        <v>0</v>
      </c>
      <c r="K792" s="63">
        <v>209.92500000000001</v>
      </c>
      <c r="L792" s="63">
        <v>0</v>
      </c>
      <c r="M792" s="63">
        <v>83.650999999999996</v>
      </c>
      <c r="N792" s="63">
        <v>20</v>
      </c>
      <c r="O792" s="63">
        <v>0</v>
      </c>
    </row>
    <row r="793" spans="1:15" s="64" customFormat="1" ht="47.25" x14ac:dyDescent="0.25">
      <c r="A793" s="41">
        <f t="shared" si="120"/>
        <v>737</v>
      </c>
      <c r="B793" s="41">
        <f t="shared" si="122"/>
        <v>24</v>
      </c>
      <c r="C793" s="62">
        <v>1787</v>
      </c>
      <c r="D793" s="131" t="s">
        <v>1847</v>
      </c>
      <c r="E793" s="129" t="s">
        <v>1549</v>
      </c>
      <c r="F793" s="129" t="s">
        <v>1848</v>
      </c>
      <c r="G793" s="41" t="s">
        <v>169</v>
      </c>
      <c r="H793" s="63">
        <v>115.039</v>
      </c>
      <c r="I793" s="63">
        <v>55.518999999999998</v>
      </c>
      <c r="J793" s="63">
        <v>20</v>
      </c>
      <c r="K793" s="63">
        <v>17.518999999999998</v>
      </c>
      <c r="L793" s="63">
        <v>0</v>
      </c>
      <c r="M793" s="63">
        <v>22.001000000000001</v>
      </c>
      <c r="N793" s="63">
        <v>0</v>
      </c>
      <c r="O793" s="63">
        <v>0</v>
      </c>
    </row>
    <row r="794" spans="1:15" s="64" customFormat="1" ht="61.5" customHeight="1" x14ac:dyDescent="0.25">
      <c r="A794" s="41">
        <f t="shared" si="120"/>
        <v>738</v>
      </c>
      <c r="B794" s="41">
        <f t="shared" si="122"/>
        <v>25</v>
      </c>
      <c r="C794" s="62">
        <v>1836</v>
      </c>
      <c r="D794" s="131" t="s">
        <v>2332</v>
      </c>
      <c r="E794" s="129" t="s">
        <v>1549</v>
      </c>
      <c r="F794" s="129" t="s">
        <v>619</v>
      </c>
      <c r="G794" s="41" t="s">
        <v>618</v>
      </c>
      <c r="H794" s="63">
        <v>494.44600000000003</v>
      </c>
      <c r="I794" s="63">
        <v>190</v>
      </c>
      <c r="J794" s="63">
        <v>0</v>
      </c>
      <c r="K794" s="63">
        <v>200.79499999999999</v>
      </c>
      <c r="L794" s="63">
        <v>0</v>
      </c>
      <c r="M794" s="63">
        <v>83.650999999999996</v>
      </c>
      <c r="N794" s="63">
        <v>20</v>
      </c>
      <c r="O794" s="63">
        <v>0</v>
      </c>
    </row>
    <row r="795" spans="1:15" s="64" customFormat="1" ht="56.25" x14ac:dyDescent="0.25">
      <c r="A795" s="41">
        <f t="shared" si="120"/>
        <v>739</v>
      </c>
      <c r="B795" s="41">
        <f t="shared" si="122"/>
        <v>26</v>
      </c>
      <c r="C795" s="62">
        <v>1872</v>
      </c>
      <c r="D795" s="131" t="s">
        <v>1849</v>
      </c>
      <c r="E795" s="129" t="s">
        <v>1549</v>
      </c>
      <c r="F795" s="129" t="s">
        <v>1850</v>
      </c>
      <c r="G795" s="41" t="s">
        <v>1851</v>
      </c>
      <c r="H795" s="63">
        <v>120.404</v>
      </c>
      <c r="I795" s="63">
        <v>60.201999999999998</v>
      </c>
      <c r="J795" s="63">
        <v>28.01</v>
      </c>
      <c r="K795" s="63">
        <v>3.1120000000000001</v>
      </c>
      <c r="L795" s="63">
        <v>0</v>
      </c>
      <c r="M795" s="63">
        <v>29.08</v>
      </c>
      <c r="N795" s="63">
        <v>0</v>
      </c>
      <c r="O795" s="63">
        <v>0</v>
      </c>
    </row>
    <row r="796" spans="1:15" s="144" customFormat="1" ht="45.75" customHeight="1" x14ac:dyDescent="0.25">
      <c r="A796" s="41">
        <f t="shared" si="120"/>
        <v>740</v>
      </c>
      <c r="B796" s="41">
        <f t="shared" si="122"/>
        <v>27</v>
      </c>
      <c r="C796" s="139">
        <v>1971</v>
      </c>
      <c r="D796" s="140" t="s">
        <v>1852</v>
      </c>
      <c r="E796" s="141" t="s">
        <v>1549</v>
      </c>
      <c r="F796" s="141" t="s">
        <v>1853</v>
      </c>
      <c r="G796" s="142" t="s">
        <v>169</v>
      </c>
      <c r="H796" s="143">
        <v>261.5</v>
      </c>
      <c r="I796" s="143">
        <v>130.75</v>
      </c>
      <c r="J796" s="143">
        <v>29.25</v>
      </c>
      <c r="K796" s="143">
        <v>40</v>
      </c>
      <c r="L796" s="143">
        <v>0</v>
      </c>
      <c r="M796" s="143">
        <v>61.5</v>
      </c>
      <c r="N796" s="143">
        <v>0</v>
      </c>
      <c r="O796" s="143">
        <v>0</v>
      </c>
    </row>
    <row r="797" spans="1:15" s="40" customFormat="1" ht="65.25" customHeight="1" x14ac:dyDescent="0.25">
      <c r="A797" s="41">
        <f t="shared" si="120"/>
        <v>741</v>
      </c>
      <c r="B797" s="41">
        <f t="shared" si="122"/>
        <v>28</v>
      </c>
      <c r="C797" s="41">
        <v>2121</v>
      </c>
      <c r="D797" s="42" t="s">
        <v>2412</v>
      </c>
      <c r="E797" s="129" t="s">
        <v>1549</v>
      </c>
      <c r="F797" s="129" t="s">
        <v>1850</v>
      </c>
      <c r="G797" s="41" t="s">
        <v>1851</v>
      </c>
      <c r="H797" s="43">
        <v>98.012</v>
      </c>
      <c r="I797" s="43">
        <v>49.006</v>
      </c>
      <c r="J797" s="43">
        <v>21.963999999999999</v>
      </c>
      <c r="K797" s="43">
        <v>2.44</v>
      </c>
      <c r="L797" s="43">
        <v>0</v>
      </c>
      <c r="M797" s="43">
        <v>24.602</v>
      </c>
      <c r="N797" s="43">
        <v>0</v>
      </c>
      <c r="O797" s="43">
        <v>0</v>
      </c>
    </row>
    <row r="798" spans="1:15" s="64" customFormat="1" ht="60.75" customHeight="1" x14ac:dyDescent="0.25">
      <c r="A798" s="41">
        <f t="shared" si="120"/>
        <v>742</v>
      </c>
      <c r="B798" s="41">
        <f t="shared" si="122"/>
        <v>29</v>
      </c>
      <c r="C798" s="62">
        <v>2317</v>
      </c>
      <c r="D798" s="131" t="s">
        <v>1854</v>
      </c>
      <c r="E798" s="129" t="s">
        <v>1549</v>
      </c>
      <c r="F798" s="129" t="s">
        <v>1462</v>
      </c>
      <c r="G798" s="41" t="s">
        <v>1463</v>
      </c>
      <c r="H798" s="63">
        <v>250</v>
      </c>
      <c r="I798" s="63">
        <v>125</v>
      </c>
      <c r="J798" s="63">
        <v>0</v>
      </c>
      <c r="K798" s="63">
        <v>72.5</v>
      </c>
      <c r="L798" s="63">
        <v>0</v>
      </c>
      <c r="M798" s="63">
        <v>52.5</v>
      </c>
      <c r="N798" s="63">
        <v>0</v>
      </c>
      <c r="O798" s="63">
        <v>0</v>
      </c>
    </row>
    <row r="799" spans="1:15" s="64" customFormat="1" ht="56.25" x14ac:dyDescent="0.25">
      <c r="A799" s="41">
        <f t="shared" si="120"/>
        <v>743</v>
      </c>
      <c r="B799" s="41">
        <f t="shared" si="122"/>
        <v>30</v>
      </c>
      <c r="C799" s="62">
        <v>2441</v>
      </c>
      <c r="D799" s="131" t="s">
        <v>1855</v>
      </c>
      <c r="E799" s="129" t="s">
        <v>1549</v>
      </c>
      <c r="F799" s="129" t="s">
        <v>1856</v>
      </c>
      <c r="G799" s="41" t="s">
        <v>1857</v>
      </c>
      <c r="H799" s="63">
        <v>259.85599999999999</v>
      </c>
      <c r="I799" s="63">
        <v>129.9</v>
      </c>
      <c r="J799" s="63">
        <v>0</v>
      </c>
      <c r="K799" s="63">
        <v>75.361999999999995</v>
      </c>
      <c r="L799" s="63">
        <v>0</v>
      </c>
      <c r="M799" s="63">
        <v>28.693999999999999</v>
      </c>
      <c r="N799" s="63">
        <v>0</v>
      </c>
      <c r="O799" s="63">
        <v>25.9</v>
      </c>
    </row>
    <row r="800" spans="1:15" s="64" customFormat="1" ht="75" x14ac:dyDescent="0.25">
      <c r="A800" s="41">
        <f t="shared" si="120"/>
        <v>744</v>
      </c>
      <c r="B800" s="41">
        <f t="shared" si="122"/>
        <v>31</v>
      </c>
      <c r="C800" s="62">
        <v>2443</v>
      </c>
      <c r="D800" s="131" t="s">
        <v>1858</v>
      </c>
      <c r="E800" s="129" t="s">
        <v>1549</v>
      </c>
      <c r="F800" s="129" t="s">
        <v>1859</v>
      </c>
      <c r="G800" s="41" t="s">
        <v>1860</v>
      </c>
      <c r="H800" s="63">
        <v>279.8</v>
      </c>
      <c r="I800" s="63">
        <v>139.9</v>
      </c>
      <c r="J800" s="63">
        <v>71.349000000000004</v>
      </c>
      <c r="K800" s="63">
        <v>9.7929999999999993</v>
      </c>
      <c r="L800" s="63">
        <v>0</v>
      </c>
      <c r="M800" s="63">
        <v>27.98</v>
      </c>
      <c r="N800" s="63">
        <v>18.187000000000001</v>
      </c>
      <c r="O800" s="63">
        <v>12.590999999999999</v>
      </c>
    </row>
    <row r="801" spans="1:15" s="64" customFormat="1" ht="56.25" x14ac:dyDescent="0.25">
      <c r="A801" s="41">
        <f t="shared" si="120"/>
        <v>745</v>
      </c>
      <c r="B801" s="41">
        <f t="shared" si="122"/>
        <v>32</v>
      </c>
      <c r="C801" s="62">
        <v>2519</v>
      </c>
      <c r="D801" s="131" t="s">
        <v>1861</v>
      </c>
      <c r="E801" s="129" t="s">
        <v>1549</v>
      </c>
      <c r="F801" s="129" t="s">
        <v>1850</v>
      </c>
      <c r="G801" s="41" t="s">
        <v>1851</v>
      </c>
      <c r="H801" s="63">
        <v>94.683999999999997</v>
      </c>
      <c r="I801" s="63">
        <v>47.341999999999999</v>
      </c>
      <c r="J801" s="63">
        <v>24.617999999999999</v>
      </c>
      <c r="K801" s="63">
        <v>2.84</v>
      </c>
      <c r="L801" s="63">
        <v>0</v>
      </c>
      <c r="M801" s="63">
        <v>19.884</v>
      </c>
      <c r="N801" s="63">
        <v>0</v>
      </c>
      <c r="O801" s="63">
        <v>0</v>
      </c>
    </row>
    <row r="802" spans="1:15" s="40" customFormat="1" ht="42" customHeight="1" x14ac:dyDescent="0.25">
      <c r="A802" s="41">
        <f t="shared" si="120"/>
        <v>746</v>
      </c>
      <c r="B802" s="41">
        <f t="shared" si="122"/>
        <v>33</v>
      </c>
      <c r="C802" s="41">
        <v>2728</v>
      </c>
      <c r="D802" s="42" t="s">
        <v>2394</v>
      </c>
      <c r="E802" s="129" t="s">
        <v>1549</v>
      </c>
      <c r="F802" s="129" t="s">
        <v>2213</v>
      </c>
      <c r="G802" s="41" t="s">
        <v>984</v>
      </c>
      <c r="H802" s="43">
        <v>500</v>
      </c>
      <c r="I802" s="43">
        <v>200</v>
      </c>
      <c r="J802" s="43">
        <v>231.42599999999999</v>
      </c>
      <c r="K802" s="43">
        <v>0</v>
      </c>
      <c r="L802" s="43">
        <v>0</v>
      </c>
      <c r="M802" s="43">
        <v>38.5</v>
      </c>
      <c r="N802" s="43">
        <v>20</v>
      </c>
      <c r="O802" s="43">
        <v>10.074</v>
      </c>
    </row>
    <row r="803" spans="1:15" s="61" customFormat="1" ht="56.25" x14ac:dyDescent="0.25">
      <c r="A803" s="41">
        <f t="shared" si="120"/>
        <v>747</v>
      </c>
      <c r="B803" s="41">
        <f t="shared" si="122"/>
        <v>34</v>
      </c>
      <c r="C803" s="41">
        <v>1961</v>
      </c>
      <c r="D803" s="42" t="s">
        <v>2210</v>
      </c>
      <c r="E803" s="129" t="s">
        <v>2030</v>
      </c>
      <c r="F803" s="129" t="s">
        <v>1850</v>
      </c>
      <c r="G803" s="41" t="s">
        <v>1851</v>
      </c>
      <c r="H803" s="43">
        <v>409.4</v>
      </c>
      <c r="I803" s="43">
        <v>200</v>
      </c>
      <c r="J803" s="43">
        <v>110.238</v>
      </c>
      <c r="K803" s="43">
        <v>12.282</v>
      </c>
      <c r="L803" s="43">
        <v>0</v>
      </c>
      <c r="M803" s="43">
        <v>86.88</v>
      </c>
      <c r="N803" s="43">
        <v>0</v>
      </c>
      <c r="O803" s="43">
        <v>0</v>
      </c>
    </row>
    <row r="804" spans="1:15" s="61" customFormat="1" ht="37.5" x14ac:dyDescent="0.25">
      <c r="A804" s="41">
        <f t="shared" si="120"/>
        <v>748</v>
      </c>
      <c r="B804" s="41">
        <f t="shared" si="122"/>
        <v>35</v>
      </c>
      <c r="C804" s="41">
        <v>1965</v>
      </c>
      <c r="D804" s="42" t="s">
        <v>2211</v>
      </c>
      <c r="E804" s="129" t="s">
        <v>2030</v>
      </c>
      <c r="F804" s="129" t="s">
        <v>1850</v>
      </c>
      <c r="G804" s="41" t="s">
        <v>1851</v>
      </c>
      <c r="H804" s="43">
        <v>222.31399999999999</v>
      </c>
      <c r="I804" s="43">
        <v>111.157</v>
      </c>
      <c r="J804" s="43">
        <v>56.024999999999999</v>
      </c>
      <c r="K804" s="43">
        <v>5.67</v>
      </c>
      <c r="L804" s="43">
        <v>0</v>
      </c>
      <c r="M804" s="43">
        <v>49.462000000000003</v>
      </c>
      <c r="N804" s="43">
        <v>0</v>
      </c>
      <c r="O804" s="43">
        <v>0</v>
      </c>
    </row>
    <row r="805" spans="1:15" s="61" customFormat="1" ht="61.5" customHeight="1" x14ac:dyDescent="0.25">
      <c r="A805" s="41">
        <f t="shared" si="120"/>
        <v>749</v>
      </c>
      <c r="B805" s="41">
        <f t="shared" si="122"/>
        <v>36</v>
      </c>
      <c r="C805" s="41">
        <v>2729</v>
      </c>
      <c r="D805" s="42" t="s">
        <v>2212</v>
      </c>
      <c r="E805" s="129" t="s">
        <v>2030</v>
      </c>
      <c r="F805" s="129" t="s">
        <v>2213</v>
      </c>
      <c r="G805" s="41" t="s">
        <v>984</v>
      </c>
      <c r="H805" s="43">
        <v>499.238</v>
      </c>
      <c r="I805" s="43">
        <v>180</v>
      </c>
      <c r="J805" s="43">
        <v>226.34800000000001</v>
      </c>
      <c r="K805" s="43">
        <v>0</v>
      </c>
      <c r="L805" s="43">
        <v>0</v>
      </c>
      <c r="M805" s="43">
        <v>72.89</v>
      </c>
      <c r="N805" s="43">
        <v>20</v>
      </c>
      <c r="O805" s="43">
        <v>0</v>
      </c>
    </row>
    <row r="806" spans="1:15" s="17" customFormat="1" ht="20.25" x14ac:dyDescent="0.25">
      <c r="A806" s="14"/>
      <c r="B806" s="25">
        <v>4</v>
      </c>
      <c r="C806" s="15"/>
      <c r="D806" s="18" t="s">
        <v>37</v>
      </c>
      <c r="E806" s="69"/>
      <c r="F806" s="69"/>
      <c r="G806" s="16"/>
      <c r="H806" s="26">
        <f>SUM(H807:H810)</f>
        <v>1855.2239999999999</v>
      </c>
      <c r="I806" s="26">
        <f>SUM(I807:I810)</f>
        <v>798.17399999999998</v>
      </c>
      <c r="J806" s="26">
        <f t="shared" ref="J806:O806" si="123">SUM(J807:J810)</f>
        <v>0</v>
      </c>
      <c r="K806" s="26">
        <f t="shared" si="123"/>
        <v>0</v>
      </c>
      <c r="L806" s="26">
        <f t="shared" si="123"/>
        <v>677.03600000000006</v>
      </c>
      <c r="M806" s="26">
        <f t="shared" si="123"/>
        <v>380.01400000000001</v>
      </c>
      <c r="N806" s="26">
        <f t="shared" si="123"/>
        <v>0</v>
      </c>
      <c r="O806" s="26">
        <f t="shared" si="123"/>
        <v>0</v>
      </c>
    </row>
    <row r="807" spans="1:15" s="61" customFormat="1" ht="61.5" customHeight="1" x14ac:dyDescent="0.25">
      <c r="A807" s="41">
        <f>A805+1</f>
        <v>750</v>
      </c>
      <c r="B807" s="41">
        <v>1</v>
      </c>
      <c r="C807" s="41">
        <v>2097</v>
      </c>
      <c r="D807" s="42" t="s">
        <v>621</v>
      </c>
      <c r="E807" s="129" t="s">
        <v>43</v>
      </c>
      <c r="F807" s="129" t="s">
        <v>172</v>
      </c>
      <c r="G807" s="41" t="s">
        <v>173</v>
      </c>
      <c r="H807" s="43">
        <v>466.52699999999999</v>
      </c>
      <c r="I807" s="43">
        <v>200</v>
      </c>
      <c r="J807" s="43">
        <v>0</v>
      </c>
      <c r="K807" s="43">
        <v>0</v>
      </c>
      <c r="L807" s="43">
        <v>173.21700000000001</v>
      </c>
      <c r="M807" s="43">
        <v>93.31</v>
      </c>
      <c r="N807" s="43">
        <v>0</v>
      </c>
      <c r="O807" s="43">
        <v>0</v>
      </c>
    </row>
    <row r="808" spans="1:15" s="61" customFormat="1" ht="50.25" customHeight="1" x14ac:dyDescent="0.25">
      <c r="A808" s="41">
        <f t="shared" ref="A808:B810" si="124">A807+1</f>
        <v>751</v>
      </c>
      <c r="B808" s="41">
        <f t="shared" si="124"/>
        <v>2</v>
      </c>
      <c r="C808" s="41">
        <v>2573</v>
      </c>
      <c r="D808" s="42" t="s">
        <v>1464</v>
      </c>
      <c r="E808" s="129" t="s">
        <v>1231</v>
      </c>
      <c r="F808" s="129" t="s">
        <v>172</v>
      </c>
      <c r="G808" s="41" t="s">
        <v>1465</v>
      </c>
      <c r="H808" s="43">
        <v>396.35</v>
      </c>
      <c r="I808" s="43">
        <v>198.17500000000001</v>
      </c>
      <c r="J808" s="43">
        <v>0</v>
      </c>
      <c r="K808" s="43">
        <v>0</v>
      </c>
      <c r="L808" s="43">
        <v>114.941</v>
      </c>
      <c r="M808" s="43">
        <v>83.233999999999995</v>
      </c>
      <c r="N808" s="43">
        <v>0</v>
      </c>
      <c r="O808" s="43">
        <v>0</v>
      </c>
    </row>
    <row r="809" spans="1:15" s="61" customFormat="1" ht="61.5" customHeight="1" x14ac:dyDescent="0.25">
      <c r="A809" s="41">
        <f t="shared" si="124"/>
        <v>752</v>
      </c>
      <c r="B809" s="41">
        <f t="shared" si="124"/>
        <v>3</v>
      </c>
      <c r="C809" s="41">
        <v>1844</v>
      </c>
      <c r="D809" s="42" t="s">
        <v>1862</v>
      </c>
      <c r="E809" s="129" t="s">
        <v>1549</v>
      </c>
      <c r="F809" s="129" t="s">
        <v>172</v>
      </c>
      <c r="G809" s="41" t="s">
        <v>1465</v>
      </c>
      <c r="H809" s="43">
        <v>492.34699999999998</v>
      </c>
      <c r="I809" s="43">
        <v>200</v>
      </c>
      <c r="J809" s="43">
        <v>0</v>
      </c>
      <c r="K809" s="43">
        <v>0</v>
      </c>
      <c r="L809" s="43">
        <v>193.87700000000001</v>
      </c>
      <c r="M809" s="43">
        <v>98.47</v>
      </c>
      <c r="N809" s="43">
        <v>0</v>
      </c>
      <c r="O809" s="43">
        <v>0</v>
      </c>
    </row>
    <row r="810" spans="1:15" s="61" customFormat="1" ht="61.5" customHeight="1" x14ac:dyDescent="0.25">
      <c r="A810" s="41">
        <f t="shared" si="124"/>
        <v>753</v>
      </c>
      <c r="B810" s="41">
        <f t="shared" si="124"/>
        <v>4</v>
      </c>
      <c r="C810" s="41">
        <v>2120</v>
      </c>
      <c r="D810" s="42" t="s">
        <v>1863</v>
      </c>
      <c r="E810" s="129" t="s">
        <v>1549</v>
      </c>
      <c r="F810" s="129" t="s">
        <v>172</v>
      </c>
      <c r="G810" s="41" t="s">
        <v>1465</v>
      </c>
      <c r="H810" s="43">
        <v>500</v>
      </c>
      <c r="I810" s="43">
        <v>199.999</v>
      </c>
      <c r="J810" s="43">
        <v>0</v>
      </c>
      <c r="K810" s="43">
        <v>0</v>
      </c>
      <c r="L810" s="43">
        <v>195.001</v>
      </c>
      <c r="M810" s="43">
        <v>105</v>
      </c>
      <c r="N810" s="43">
        <v>0</v>
      </c>
      <c r="O810" s="43">
        <v>0</v>
      </c>
    </row>
    <row r="811" spans="1:15" s="17" customFormat="1" ht="20.25" x14ac:dyDescent="0.25">
      <c r="A811" s="14"/>
      <c r="B811" s="25">
        <v>7</v>
      </c>
      <c r="C811" s="15"/>
      <c r="D811" s="18" t="s">
        <v>831</v>
      </c>
      <c r="E811" s="69"/>
      <c r="F811" s="69"/>
      <c r="G811" s="16"/>
      <c r="H811" s="26">
        <f>SUM(H812:H818)</f>
        <v>2246.7919999999999</v>
      </c>
      <c r="I811" s="26">
        <f>SUM(I812:I818)</f>
        <v>1071.01</v>
      </c>
      <c r="J811" s="26">
        <f t="shared" ref="J811:O811" si="125">SUM(J812:J818)</f>
        <v>0</v>
      </c>
      <c r="K811" s="26">
        <f t="shared" si="125"/>
        <v>0</v>
      </c>
      <c r="L811" s="26">
        <f t="shared" si="125"/>
        <v>690.79500000000007</v>
      </c>
      <c r="M811" s="26">
        <f t="shared" si="125"/>
        <v>431.26900000000001</v>
      </c>
      <c r="N811" s="26">
        <f t="shared" si="125"/>
        <v>0</v>
      </c>
      <c r="O811" s="26">
        <f t="shared" si="125"/>
        <v>53.718000000000004</v>
      </c>
    </row>
    <row r="812" spans="1:15" s="61" customFormat="1" ht="61.5" customHeight="1" x14ac:dyDescent="0.25">
      <c r="A812" s="41">
        <f>A810+1</f>
        <v>754</v>
      </c>
      <c r="B812" s="41">
        <v>1</v>
      </c>
      <c r="C812" s="41">
        <v>924</v>
      </c>
      <c r="D812" s="42" t="s">
        <v>835</v>
      </c>
      <c r="E812" s="129" t="s">
        <v>43</v>
      </c>
      <c r="F812" s="129" t="s">
        <v>833</v>
      </c>
      <c r="G812" s="41" t="s">
        <v>834</v>
      </c>
      <c r="H812" s="43">
        <v>115.2</v>
      </c>
      <c r="I812" s="43">
        <v>57.6</v>
      </c>
      <c r="J812" s="43">
        <v>0</v>
      </c>
      <c r="K812" s="43">
        <v>0</v>
      </c>
      <c r="L812" s="43">
        <v>33.828000000000003</v>
      </c>
      <c r="M812" s="43">
        <v>23.771999999999998</v>
      </c>
      <c r="N812" s="43">
        <v>0</v>
      </c>
      <c r="O812" s="43">
        <v>0</v>
      </c>
    </row>
    <row r="813" spans="1:15" s="61" customFormat="1" ht="61.5" customHeight="1" x14ac:dyDescent="0.25">
      <c r="A813" s="41">
        <f t="shared" ref="A813:B818" si="126">A812+1</f>
        <v>755</v>
      </c>
      <c r="B813" s="41">
        <f t="shared" si="126"/>
        <v>2</v>
      </c>
      <c r="C813" s="41">
        <v>2107</v>
      </c>
      <c r="D813" s="42" t="s">
        <v>832</v>
      </c>
      <c r="E813" s="129" t="s">
        <v>43</v>
      </c>
      <c r="F813" s="129" t="s">
        <v>833</v>
      </c>
      <c r="G813" s="41" t="s">
        <v>834</v>
      </c>
      <c r="H813" s="43">
        <v>497.58</v>
      </c>
      <c r="I813" s="43">
        <v>200</v>
      </c>
      <c r="J813" s="43">
        <v>0</v>
      </c>
      <c r="K813" s="43">
        <v>0</v>
      </c>
      <c r="L813" s="43">
        <v>193.089</v>
      </c>
      <c r="M813" s="43">
        <v>97.393000000000001</v>
      </c>
      <c r="N813" s="43">
        <v>0</v>
      </c>
      <c r="O813" s="43">
        <v>7.0979999999999999</v>
      </c>
    </row>
    <row r="814" spans="1:15" s="61" customFormat="1" ht="61.5" customHeight="1" x14ac:dyDescent="0.25">
      <c r="A814" s="41">
        <f t="shared" si="126"/>
        <v>756</v>
      </c>
      <c r="B814" s="41">
        <f t="shared" si="126"/>
        <v>3</v>
      </c>
      <c r="C814" s="41">
        <v>914</v>
      </c>
      <c r="D814" s="131" t="s">
        <v>2319</v>
      </c>
      <c r="E814" s="129" t="s">
        <v>1065</v>
      </c>
      <c r="F814" s="129" t="s">
        <v>833</v>
      </c>
      <c r="G814" s="41" t="s">
        <v>834</v>
      </c>
      <c r="H814" s="43">
        <v>407.09199999999998</v>
      </c>
      <c r="I814" s="43">
        <v>200</v>
      </c>
      <c r="J814" s="43">
        <v>0</v>
      </c>
      <c r="K814" s="43">
        <v>0</v>
      </c>
      <c r="L814" s="43">
        <v>125.337</v>
      </c>
      <c r="M814" s="43">
        <v>65.135000000000005</v>
      </c>
      <c r="N814" s="43">
        <v>0</v>
      </c>
      <c r="O814" s="43">
        <v>16.62</v>
      </c>
    </row>
    <row r="815" spans="1:15" s="61" customFormat="1" ht="61.5" customHeight="1" x14ac:dyDescent="0.25">
      <c r="A815" s="41">
        <f t="shared" si="126"/>
        <v>757</v>
      </c>
      <c r="B815" s="41">
        <f t="shared" si="126"/>
        <v>4</v>
      </c>
      <c r="C815" s="41">
        <v>904</v>
      </c>
      <c r="D815" s="42" t="s">
        <v>1864</v>
      </c>
      <c r="E815" s="129" t="s">
        <v>1549</v>
      </c>
      <c r="F815" s="129" t="s">
        <v>833</v>
      </c>
      <c r="G815" s="41" t="s">
        <v>834</v>
      </c>
      <c r="H815" s="43">
        <v>296.52</v>
      </c>
      <c r="I815" s="43">
        <v>148.26</v>
      </c>
      <c r="J815" s="43">
        <v>0</v>
      </c>
      <c r="K815" s="43">
        <v>0</v>
      </c>
      <c r="L815" s="43">
        <v>85.991</v>
      </c>
      <c r="M815" s="43">
        <v>62.268999999999998</v>
      </c>
      <c r="N815" s="43">
        <v>0</v>
      </c>
      <c r="O815" s="43">
        <v>0</v>
      </c>
    </row>
    <row r="816" spans="1:15" s="61" customFormat="1" ht="61.5" customHeight="1" x14ac:dyDescent="0.25">
      <c r="A816" s="41">
        <f t="shared" si="126"/>
        <v>758</v>
      </c>
      <c r="B816" s="41">
        <f t="shared" si="126"/>
        <v>5</v>
      </c>
      <c r="C816" s="41">
        <v>1227</v>
      </c>
      <c r="D816" s="42" t="s">
        <v>1865</v>
      </c>
      <c r="E816" s="129" t="s">
        <v>1549</v>
      </c>
      <c r="F816" s="129" t="s">
        <v>833</v>
      </c>
      <c r="G816" s="41" t="s">
        <v>834</v>
      </c>
      <c r="H816" s="43">
        <v>380.7</v>
      </c>
      <c r="I816" s="43">
        <v>190.35</v>
      </c>
      <c r="J816" s="43">
        <v>0</v>
      </c>
      <c r="K816" s="43">
        <v>0</v>
      </c>
      <c r="L816" s="43">
        <v>90.35</v>
      </c>
      <c r="M816" s="43">
        <v>100</v>
      </c>
      <c r="N816" s="43">
        <v>0</v>
      </c>
      <c r="O816" s="43">
        <v>0</v>
      </c>
    </row>
    <row r="817" spans="1:15" s="61" customFormat="1" ht="61.5" customHeight="1" x14ac:dyDescent="0.25">
      <c r="A817" s="41">
        <f t="shared" si="126"/>
        <v>759</v>
      </c>
      <c r="B817" s="41">
        <f t="shared" si="126"/>
        <v>6</v>
      </c>
      <c r="C817" s="41">
        <v>1456</v>
      </c>
      <c r="D817" s="131" t="s">
        <v>2320</v>
      </c>
      <c r="E817" s="129" t="s">
        <v>1549</v>
      </c>
      <c r="F817" s="129" t="s">
        <v>833</v>
      </c>
      <c r="G817" s="41" t="s">
        <v>834</v>
      </c>
      <c r="H817" s="43">
        <v>250</v>
      </c>
      <c r="I817" s="43">
        <v>125</v>
      </c>
      <c r="J817" s="43">
        <v>0</v>
      </c>
      <c r="K817" s="43">
        <v>0</v>
      </c>
      <c r="L817" s="43">
        <v>72.5</v>
      </c>
      <c r="M817" s="43">
        <v>52.5</v>
      </c>
      <c r="N817" s="43">
        <v>0</v>
      </c>
      <c r="O817" s="43">
        <v>0</v>
      </c>
    </row>
    <row r="818" spans="1:15" s="61" customFormat="1" ht="61.5" customHeight="1" x14ac:dyDescent="0.25">
      <c r="A818" s="41">
        <f t="shared" si="126"/>
        <v>760</v>
      </c>
      <c r="B818" s="41">
        <f t="shared" si="126"/>
        <v>7</v>
      </c>
      <c r="C818" s="41">
        <v>2139</v>
      </c>
      <c r="D818" s="42" t="s">
        <v>1866</v>
      </c>
      <c r="E818" s="129" t="s">
        <v>1549</v>
      </c>
      <c r="F818" s="129" t="s">
        <v>833</v>
      </c>
      <c r="G818" s="41" t="s">
        <v>834</v>
      </c>
      <c r="H818" s="43">
        <v>299.7</v>
      </c>
      <c r="I818" s="43">
        <v>149.80000000000001</v>
      </c>
      <c r="J818" s="43">
        <v>0</v>
      </c>
      <c r="K818" s="43">
        <v>0</v>
      </c>
      <c r="L818" s="43">
        <v>89.7</v>
      </c>
      <c r="M818" s="43">
        <v>30.2</v>
      </c>
      <c r="N818" s="43">
        <v>0</v>
      </c>
      <c r="O818" s="43">
        <v>30</v>
      </c>
    </row>
    <row r="819" spans="1:15" s="17" customFormat="1" ht="20.25" x14ac:dyDescent="0.25">
      <c r="A819" s="14"/>
      <c r="B819" s="25">
        <v>3</v>
      </c>
      <c r="C819" s="15"/>
      <c r="D819" s="18" t="s">
        <v>174</v>
      </c>
      <c r="E819" s="69"/>
      <c r="F819" s="69"/>
      <c r="G819" s="16"/>
      <c r="H819" s="26">
        <f>SUM(H820:H822)</f>
        <v>1349.7660000000001</v>
      </c>
      <c r="I819" s="26">
        <f t="shared" ref="I819:O819" si="127">SUM(I820:I822)</f>
        <v>599.49799999999993</v>
      </c>
      <c r="J819" s="26">
        <f t="shared" si="127"/>
        <v>0</v>
      </c>
      <c r="K819" s="26">
        <f t="shared" si="127"/>
        <v>0</v>
      </c>
      <c r="L819" s="26">
        <f t="shared" si="127"/>
        <v>480.31500000000005</v>
      </c>
      <c r="M819" s="26">
        <f t="shared" si="127"/>
        <v>269.95299999999997</v>
      </c>
      <c r="N819" s="26">
        <f t="shared" si="127"/>
        <v>0</v>
      </c>
      <c r="O819" s="26">
        <f t="shared" si="127"/>
        <v>0</v>
      </c>
    </row>
    <row r="820" spans="1:15" s="61" customFormat="1" ht="84.75" customHeight="1" x14ac:dyDescent="0.25">
      <c r="A820" s="41">
        <f>A818+1</f>
        <v>761</v>
      </c>
      <c r="B820" s="41">
        <v>1</v>
      </c>
      <c r="C820" s="41">
        <v>1575</v>
      </c>
      <c r="D820" s="42" t="s">
        <v>1867</v>
      </c>
      <c r="E820" s="129" t="s">
        <v>1549</v>
      </c>
      <c r="F820" s="129" t="s">
        <v>1868</v>
      </c>
      <c r="G820" s="41" t="s">
        <v>1869</v>
      </c>
      <c r="H820" s="43">
        <v>435.51600000000002</v>
      </c>
      <c r="I820" s="43">
        <v>199.90100000000001</v>
      </c>
      <c r="J820" s="43">
        <v>0</v>
      </c>
      <c r="K820" s="43">
        <v>0</v>
      </c>
      <c r="L820" s="43">
        <v>148.512</v>
      </c>
      <c r="M820" s="43">
        <v>87.102999999999994</v>
      </c>
      <c r="N820" s="43">
        <v>0</v>
      </c>
      <c r="O820" s="43">
        <v>0</v>
      </c>
    </row>
    <row r="821" spans="1:15" s="61" customFormat="1" ht="56.25" x14ac:dyDescent="0.25">
      <c r="A821" s="41">
        <f>A820+1</f>
        <v>762</v>
      </c>
      <c r="B821" s="41">
        <f>B820+1</f>
        <v>2</v>
      </c>
      <c r="C821" s="41">
        <v>1662</v>
      </c>
      <c r="D821" s="42" t="s">
        <v>1870</v>
      </c>
      <c r="E821" s="129" t="s">
        <v>1549</v>
      </c>
      <c r="F821" s="129" t="s">
        <v>1868</v>
      </c>
      <c r="G821" s="41" t="s">
        <v>1871</v>
      </c>
      <c r="H821" s="43">
        <v>494.25</v>
      </c>
      <c r="I821" s="43">
        <v>199.67699999999999</v>
      </c>
      <c r="J821" s="43">
        <v>0</v>
      </c>
      <c r="K821" s="43">
        <v>0</v>
      </c>
      <c r="L821" s="43">
        <v>195.72300000000001</v>
      </c>
      <c r="M821" s="43">
        <v>98.85</v>
      </c>
      <c r="N821" s="43">
        <v>0</v>
      </c>
      <c r="O821" s="43">
        <v>0</v>
      </c>
    </row>
    <row r="822" spans="1:15" s="61" customFormat="1" ht="56.25" x14ac:dyDescent="0.25">
      <c r="A822" s="41">
        <f>A821+1</f>
        <v>763</v>
      </c>
      <c r="B822" s="41">
        <f>B821+1</f>
        <v>3</v>
      </c>
      <c r="C822" s="41">
        <v>1868</v>
      </c>
      <c r="D822" s="42" t="s">
        <v>1872</v>
      </c>
      <c r="E822" s="129" t="s">
        <v>1549</v>
      </c>
      <c r="F822" s="129" t="s">
        <v>1868</v>
      </c>
      <c r="G822" s="41" t="s">
        <v>1869</v>
      </c>
      <c r="H822" s="43">
        <v>420</v>
      </c>
      <c r="I822" s="43">
        <v>199.92</v>
      </c>
      <c r="J822" s="43">
        <v>0</v>
      </c>
      <c r="K822" s="43">
        <v>0</v>
      </c>
      <c r="L822" s="43">
        <v>136.08000000000001</v>
      </c>
      <c r="M822" s="43">
        <v>84</v>
      </c>
      <c r="N822" s="43">
        <v>0</v>
      </c>
      <c r="O822" s="43">
        <v>0</v>
      </c>
    </row>
    <row r="823" spans="1:15" s="17" customFormat="1" ht="20.25" x14ac:dyDescent="0.25">
      <c r="A823" s="14"/>
      <c r="B823" s="25">
        <v>8</v>
      </c>
      <c r="C823" s="15"/>
      <c r="D823" s="18" t="s">
        <v>175</v>
      </c>
      <c r="E823" s="69"/>
      <c r="F823" s="69"/>
      <c r="G823" s="16"/>
      <c r="H823" s="26">
        <f>SUM(H824:H831)</f>
        <v>2510.9450000000002</v>
      </c>
      <c r="I823" s="26">
        <f t="shared" ref="I823:O823" si="128">SUM(I824:I831)</f>
        <v>1221.539</v>
      </c>
      <c r="J823" s="26">
        <f t="shared" si="128"/>
        <v>0</v>
      </c>
      <c r="K823" s="26">
        <f t="shared" si="128"/>
        <v>0</v>
      </c>
      <c r="L823" s="26">
        <f t="shared" si="128"/>
        <v>793.56400000000008</v>
      </c>
      <c r="M823" s="26">
        <f t="shared" si="128"/>
        <v>416.84199999999998</v>
      </c>
      <c r="N823" s="26">
        <f t="shared" si="128"/>
        <v>0</v>
      </c>
      <c r="O823" s="26">
        <f t="shared" si="128"/>
        <v>79</v>
      </c>
    </row>
    <row r="824" spans="1:15" s="61" customFormat="1" ht="101.25" customHeight="1" x14ac:dyDescent="0.25">
      <c r="A824" s="41">
        <f>A822+1</f>
        <v>764</v>
      </c>
      <c r="B824" s="41">
        <v>1</v>
      </c>
      <c r="C824" s="41">
        <v>445</v>
      </c>
      <c r="D824" s="42" t="s">
        <v>622</v>
      </c>
      <c r="E824" s="129" t="s">
        <v>43</v>
      </c>
      <c r="F824" s="129" t="s">
        <v>176</v>
      </c>
      <c r="G824" s="41" t="s">
        <v>179</v>
      </c>
      <c r="H824" s="43">
        <v>357.80399999999997</v>
      </c>
      <c r="I824" s="43">
        <v>178.9</v>
      </c>
      <c r="J824" s="43">
        <v>0</v>
      </c>
      <c r="K824" s="43">
        <v>0</v>
      </c>
      <c r="L824" s="43">
        <v>106.904</v>
      </c>
      <c r="M824" s="43">
        <v>72</v>
      </c>
      <c r="N824" s="43">
        <v>0</v>
      </c>
      <c r="O824" s="43">
        <v>0</v>
      </c>
    </row>
    <row r="825" spans="1:15" s="61" customFormat="1" ht="99.75" customHeight="1" x14ac:dyDescent="0.25">
      <c r="A825" s="41">
        <f t="shared" ref="A825:B831" si="129">A824+1</f>
        <v>765</v>
      </c>
      <c r="B825" s="41">
        <f t="shared" si="129"/>
        <v>2</v>
      </c>
      <c r="C825" s="41">
        <v>561</v>
      </c>
      <c r="D825" s="42" t="s">
        <v>624</v>
      </c>
      <c r="E825" s="129" t="s">
        <v>43</v>
      </c>
      <c r="F825" s="129" t="s">
        <v>176</v>
      </c>
      <c r="G825" s="41" t="s">
        <v>177</v>
      </c>
      <c r="H825" s="43">
        <v>428.94499999999999</v>
      </c>
      <c r="I825" s="43">
        <v>200</v>
      </c>
      <c r="J825" s="43">
        <v>0</v>
      </c>
      <c r="K825" s="43">
        <v>0</v>
      </c>
      <c r="L825" s="43">
        <v>146.94499999999999</v>
      </c>
      <c r="M825" s="43">
        <v>82</v>
      </c>
      <c r="N825" s="43">
        <v>0</v>
      </c>
      <c r="O825" s="43">
        <v>0</v>
      </c>
    </row>
    <row r="826" spans="1:15" s="61" customFormat="1" ht="56.25" x14ac:dyDescent="0.25">
      <c r="A826" s="41">
        <f t="shared" si="129"/>
        <v>766</v>
      </c>
      <c r="B826" s="41">
        <f t="shared" si="129"/>
        <v>3</v>
      </c>
      <c r="C826" s="41">
        <v>817</v>
      </c>
      <c r="D826" s="42" t="s">
        <v>623</v>
      </c>
      <c r="E826" s="129" t="s">
        <v>43</v>
      </c>
      <c r="F826" s="129" t="s">
        <v>176</v>
      </c>
      <c r="G826" s="41" t="s">
        <v>177</v>
      </c>
      <c r="H826" s="43">
        <v>109.762</v>
      </c>
      <c r="I826" s="43">
        <v>54.881</v>
      </c>
      <c r="J826" s="43">
        <v>0</v>
      </c>
      <c r="K826" s="43">
        <v>0</v>
      </c>
      <c r="L826" s="43">
        <v>32.380000000000003</v>
      </c>
      <c r="M826" s="43">
        <v>22.501000000000001</v>
      </c>
      <c r="N826" s="43">
        <v>0</v>
      </c>
      <c r="O826" s="43">
        <v>0</v>
      </c>
    </row>
    <row r="827" spans="1:15" s="61" customFormat="1" ht="56.25" x14ac:dyDescent="0.25">
      <c r="A827" s="41">
        <f t="shared" si="129"/>
        <v>767</v>
      </c>
      <c r="B827" s="41">
        <f t="shared" si="129"/>
        <v>4</v>
      </c>
      <c r="C827" s="41">
        <v>1899</v>
      </c>
      <c r="D827" s="42" t="s">
        <v>626</v>
      </c>
      <c r="E827" s="129" t="s">
        <v>43</v>
      </c>
      <c r="F827" s="129" t="s">
        <v>176</v>
      </c>
      <c r="G827" s="41" t="s">
        <v>178</v>
      </c>
      <c r="H827" s="43">
        <v>394.52600000000001</v>
      </c>
      <c r="I827" s="43">
        <v>197</v>
      </c>
      <c r="J827" s="43">
        <v>0</v>
      </c>
      <c r="K827" s="43">
        <v>0</v>
      </c>
      <c r="L827" s="43">
        <v>126</v>
      </c>
      <c r="M827" s="43">
        <v>71.525999999999996</v>
      </c>
      <c r="N827" s="43">
        <v>0</v>
      </c>
      <c r="O827" s="43">
        <v>0</v>
      </c>
    </row>
    <row r="828" spans="1:15" s="61" customFormat="1" ht="94.5" customHeight="1" x14ac:dyDescent="0.25">
      <c r="A828" s="41">
        <f t="shared" si="129"/>
        <v>768</v>
      </c>
      <c r="B828" s="41">
        <f t="shared" si="129"/>
        <v>5</v>
      </c>
      <c r="C828" s="41">
        <v>2019</v>
      </c>
      <c r="D828" s="42" t="s">
        <v>625</v>
      </c>
      <c r="E828" s="129" t="s">
        <v>43</v>
      </c>
      <c r="F828" s="129" t="s">
        <v>176</v>
      </c>
      <c r="G828" s="41" t="s">
        <v>177</v>
      </c>
      <c r="H828" s="43">
        <v>385.75799999999998</v>
      </c>
      <c r="I828" s="43">
        <v>192.75800000000001</v>
      </c>
      <c r="J828" s="43">
        <v>0</v>
      </c>
      <c r="K828" s="43">
        <v>0</v>
      </c>
      <c r="L828" s="43">
        <v>115</v>
      </c>
      <c r="M828" s="43">
        <v>39</v>
      </c>
      <c r="N828" s="43">
        <v>0</v>
      </c>
      <c r="O828" s="43">
        <v>39</v>
      </c>
    </row>
    <row r="829" spans="1:15" s="61" customFormat="1" ht="56.25" x14ac:dyDescent="0.25">
      <c r="A829" s="41">
        <f t="shared" si="129"/>
        <v>769</v>
      </c>
      <c r="B829" s="41">
        <f t="shared" si="129"/>
        <v>6</v>
      </c>
      <c r="C829" s="41">
        <v>901</v>
      </c>
      <c r="D829" s="42" t="s">
        <v>989</v>
      </c>
      <c r="E829" s="129" t="s">
        <v>836</v>
      </c>
      <c r="F829" s="129" t="s">
        <v>176</v>
      </c>
      <c r="G829" s="41" t="s">
        <v>177</v>
      </c>
      <c r="H829" s="43">
        <v>438.12200000000001</v>
      </c>
      <c r="I829" s="43">
        <v>200</v>
      </c>
      <c r="J829" s="43">
        <v>0</v>
      </c>
      <c r="K829" s="43">
        <v>0</v>
      </c>
      <c r="L829" s="43">
        <v>148.30699999999999</v>
      </c>
      <c r="M829" s="43">
        <v>89.814999999999998</v>
      </c>
      <c r="N829" s="43">
        <v>0</v>
      </c>
      <c r="O829" s="43">
        <v>0</v>
      </c>
    </row>
    <row r="830" spans="1:15" s="61" customFormat="1" ht="37.5" x14ac:dyDescent="0.25">
      <c r="A830" s="41">
        <f t="shared" si="129"/>
        <v>770</v>
      </c>
      <c r="B830" s="41">
        <f t="shared" si="129"/>
        <v>7</v>
      </c>
      <c r="C830" s="41">
        <v>727</v>
      </c>
      <c r="D830" s="42" t="s">
        <v>1873</v>
      </c>
      <c r="E830" s="129" t="s">
        <v>1549</v>
      </c>
      <c r="F830" s="129" t="s">
        <v>176</v>
      </c>
      <c r="G830" s="41" t="s">
        <v>177</v>
      </c>
      <c r="H830" s="43">
        <v>198.01400000000001</v>
      </c>
      <c r="I830" s="43">
        <v>99</v>
      </c>
      <c r="J830" s="43">
        <v>0</v>
      </c>
      <c r="K830" s="43">
        <v>0</v>
      </c>
      <c r="L830" s="43">
        <v>59.014000000000003</v>
      </c>
      <c r="M830" s="43">
        <v>20</v>
      </c>
      <c r="N830" s="43">
        <v>0</v>
      </c>
      <c r="O830" s="43">
        <v>20</v>
      </c>
    </row>
    <row r="831" spans="1:15" s="61" customFormat="1" ht="37.5" x14ac:dyDescent="0.25">
      <c r="A831" s="41">
        <f t="shared" si="129"/>
        <v>771</v>
      </c>
      <c r="B831" s="41">
        <f t="shared" si="129"/>
        <v>8</v>
      </c>
      <c r="C831" s="41">
        <v>741</v>
      </c>
      <c r="D831" s="42" t="s">
        <v>1874</v>
      </c>
      <c r="E831" s="129" t="s">
        <v>1549</v>
      </c>
      <c r="F831" s="129" t="s">
        <v>176</v>
      </c>
      <c r="G831" s="41" t="s">
        <v>1875</v>
      </c>
      <c r="H831" s="43">
        <v>198.01400000000001</v>
      </c>
      <c r="I831" s="43">
        <v>99</v>
      </c>
      <c r="J831" s="43">
        <v>0</v>
      </c>
      <c r="K831" s="43">
        <v>0</v>
      </c>
      <c r="L831" s="43">
        <v>59.014000000000003</v>
      </c>
      <c r="M831" s="43">
        <v>20</v>
      </c>
      <c r="N831" s="43">
        <v>0</v>
      </c>
      <c r="O831" s="43">
        <v>20</v>
      </c>
    </row>
    <row r="832" spans="1:15" s="17" customFormat="1" ht="20.25" x14ac:dyDescent="0.25">
      <c r="A832" s="14"/>
      <c r="B832" s="25">
        <v>16</v>
      </c>
      <c r="C832" s="15"/>
      <c r="D832" s="18" t="s">
        <v>180</v>
      </c>
      <c r="E832" s="69"/>
      <c r="F832" s="69"/>
      <c r="G832" s="16"/>
      <c r="H832" s="26">
        <f>SUM(H833:H848)</f>
        <v>6246.04</v>
      </c>
      <c r="I832" s="26">
        <f t="shared" ref="I832:O832" si="130">SUM(I833:I848)</f>
        <v>2939.6809999999996</v>
      </c>
      <c r="J832" s="26">
        <f t="shared" si="130"/>
        <v>0</v>
      </c>
      <c r="K832" s="26">
        <f t="shared" si="130"/>
        <v>0</v>
      </c>
      <c r="L832" s="26">
        <f t="shared" si="130"/>
        <v>2030.5030000000004</v>
      </c>
      <c r="M832" s="26">
        <f t="shared" si="130"/>
        <v>440.709</v>
      </c>
      <c r="N832" s="26">
        <f t="shared" si="130"/>
        <v>678.72400000000005</v>
      </c>
      <c r="O832" s="26">
        <f t="shared" si="130"/>
        <v>156.423</v>
      </c>
    </row>
    <row r="833" spans="1:15" s="61" customFormat="1" ht="82.5" customHeight="1" x14ac:dyDescent="0.25">
      <c r="A833" s="41">
        <f>A831+1</f>
        <v>772</v>
      </c>
      <c r="B833" s="41">
        <v>1</v>
      </c>
      <c r="C833" s="41">
        <v>880</v>
      </c>
      <c r="D833" s="42" t="s">
        <v>627</v>
      </c>
      <c r="E833" s="129" t="s">
        <v>43</v>
      </c>
      <c r="F833" s="129" t="s">
        <v>181</v>
      </c>
      <c r="G833" s="41" t="s">
        <v>182</v>
      </c>
      <c r="H833" s="43">
        <v>210.38499999999999</v>
      </c>
      <c r="I833" s="43">
        <v>105.19</v>
      </c>
      <c r="J833" s="43">
        <v>0</v>
      </c>
      <c r="K833" s="43">
        <v>0</v>
      </c>
      <c r="L833" s="43">
        <v>62.895000000000003</v>
      </c>
      <c r="M833" s="43">
        <v>5</v>
      </c>
      <c r="N833" s="43">
        <v>37.299999999999997</v>
      </c>
      <c r="O833" s="43">
        <v>0</v>
      </c>
    </row>
    <row r="834" spans="1:15" s="61" customFormat="1" ht="81" customHeight="1" x14ac:dyDescent="0.25">
      <c r="A834" s="41">
        <f>A833+1</f>
        <v>773</v>
      </c>
      <c r="B834" s="41">
        <f>B833+1</f>
        <v>2</v>
      </c>
      <c r="C834" s="41">
        <v>2018</v>
      </c>
      <c r="D834" s="42" t="s">
        <v>628</v>
      </c>
      <c r="E834" s="129" t="s">
        <v>43</v>
      </c>
      <c r="F834" s="129" t="s">
        <v>181</v>
      </c>
      <c r="G834" s="41" t="s">
        <v>183</v>
      </c>
      <c r="H834" s="43">
        <v>399.92399999999998</v>
      </c>
      <c r="I834" s="43">
        <v>199.96199999999999</v>
      </c>
      <c r="J834" s="43">
        <v>0</v>
      </c>
      <c r="K834" s="43">
        <v>0</v>
      </c>
      <c r="L834" s="43">
        <v>117.983</v>
      </c>
      <c r="M834" s="43">
        <v>64.334999999999994</v>
      </c>
      <c r="N834" s="43">
        <v>0</v>
      </c>
      <c r="O834" s="43">
        <v>17.643999999999998</v>
      </c>
    </row>
    <row r="835" spans="1:15" s="61" customFormat="1" ht="60" customHeight="1" x14ac:dyDescent="0.25">
      <c r="A835" s="41">
        <f>A834+1</f>
        <v>774</v>
      </c>
      <c r="B835" s="41">
        <f>B834+1</f>
        <v>3</v>
      </c>
      <c r="C835" s="41">
        <v>997</v>
      </c>
      <c r="D835" s="131" t="s">
        <v>2316</v>
      </c>
      <c r="E835" s="129" t="s">
        <v>836</v>
      </c>
      <c r="F835" s="129" t="s">
        <v>181</v>
      </c>
      <c r="G835" s="41" t="s">
        <v>182</v>
      </c>
      <c r="H835" s="43">
        <v>299.36799999999999</v>
      </c>
      <c r="I835" s="43">
        <v>149.68</v>
      </c>
      <c r="J835" s="43">
        <v>0</v>
      </c>
      <c r="K835" s="43">
        <v>0</v>
      </c>
      <c r="L835" s="43">
        <v>89.688000000000002</v>
      </c>
      <c r="M835" s="43">
        <v>5</v>
      </c>
      <c r="N835" s="43">
        <v>55</v>
      </c>
      <c r="O835" s="43">
        <v>0</v>
      </c>
    </row>
    <row r="836" spans="1:15" s="61" customFormat="1" ht="61.5" customHeight="1" x14ac:dyDescent="0.25">
      <c r="A836" s="41">
        <f t="shared" ref="A836:A848" si="131">A835+1</f>
        <v>775</v>
      </c>
      <c r="B836" s="41">
        <f>B835+1</f>
        <v>4</v>
      </c>
      <c r="C836" s="41">
        <v>1718</v>
      </c>
      <c r="D836" s="42" t="s">
        <v>1177</v>
      </c>
      <c r="E836" s="129" t="s">
        <v>1065</v>
      </c>
      <c r="F836" s="129" t="s">
        <v>181</v>
      </c>
      <c r="G836" s="41" t="s">
        <v>183</v>
      </c>
      <c r="H836" s="43">
        <v>399.96499999999997</v>
      </c>
      <c r="I836" s="43">
        <v>199.982</v>
      </c>
      <c r="J836" s="43">
        <v>0</v>
      </c>
      <c r="K836" s="43">
        <v>0</v>
      </c>
      <c r="L836" s="43">
        <v>116.004</v>
      </c>
      <c r="M836" s="43">
        <v>46.185000000000002</v>
      </c>
      <c r="N836" s="43">
        <v>17.995000000000001</v>
      </c>
      <c r="O836" s="43">
        <v>19.798999999999999</v>
      </c>
    </row>
    <row r="837" spans="1:15" s="61" customFormat="1" ht="56.25" x14ac:dyDescent="0.25">
      <c r="A837" s="41">
        <f t="shared" si="131"/>
        <v>776</v>
      </c>
      <c r="B837" s="41">
        <f t="shared" ref="B837:B848" si="132">B836+1</f>
        <v>5</v>
      </c>
      <c r="C837" s="41">
        <v>896</v>
      </c>
      <c r="D837" s="42" t="s">
        <v>1876</v>
      </c>
      <c r="E837" s="129" t="s">
        <v>1549</v>
      </c>
      <c r="F837" s="129" t="s">
        <v>181</v>
      </c>
      <c r="G837" s="41" t="s">
        <v>182</v>
      </c>
      <c r="H837" s="43">
        <v>437.50700000000001</v>
      </c>
      <c r="I837" s="43">
        <v>200</v>
      </c>
      <c r="J837" s="43">
        <v>0</v>
      </c>
      <c r="K837" s="43">
        <v>0</v>
      </c>
      <c r="L837" s="43">
        <v>149.346</v>
      </c>
      <c r="M837" s="43">
        <v>5</v>
      </c>
      <c r="N837" s="43">
        <v>59</v>
      </c>
      <c r="O837" s="43">
        <v>24.161000000000001</v>
      </c>
    </row>
    <row r="838" spans="1:15" s="61" customFormat="1" ht="57.75" customHeight="1" x14ac:dyDescent="0.25">
      <c r="A838" s="41">
        <f t="shared" si="131"/>
        <v>777</v>
      </c>
      <c r="B838" s="41">
        <f t="shared" si="132"/>
        <v>6</v>
      </c>
      <c r="C838" s="41">
        <v>903</v>
      </c>
      <c r="D838" s="42" t="s">
        <v>1877</v>
      </c>
      <c r="E838" s="129" t="s">
        <v>1549</v>
      </c>
      <c r="F838" s="129" t="s">
        <v>181</v>
      </c>
      <c r="G838" s="41" t="s">
        <v>182</v>
      </c>
      <c r="H838" s="43">
        <v>398.65</v>
      </c>
      <c r="I838" s="43">
        <v>199.32</v>
      </c>
      <c r="J838" s="43">
        <v>0</v>
      </c>
      <c r="K838" s="43">
        <v>0</v>
      </c>
      <c r="L838" s="43">
        <v>118.93</v>
      </c>
      <c r="M838" s="43">
        <v>5</v>
      </c>
      <c r="N838" s="43">
        <v>75.400000000000006</v>
      </c>
      <c r="O838" s="43">
        <v>0</v>
      </c>
    </row>
    <row r="839" spans="1:15" s="61" customFormat="1" ht="42.75" customHeight="1" x14ac:dyDescent="0.25">
      <c r="A839" s="41">
        <f t="shared" si="131"/>
        <v>778</v>
      </c>
      <c r="B839" s="41">
        <f t="shared" si="132"/>
        <v>7</v>
      </c>
      <c r="C839" s="41">
        <v>933</v>
      </c>
      <c r="D839" s="42" t="s">
        <v>1878</v>
      </c>
      <c r="E839" s="129" t="s">
        <v>1549</v>
      </c>
      <c r="F839" s="129" t="s">
        <v>181</v>
      </c>
      <c r="G839" s="41" t="s">
        <v>182</v>
      </c>
      <c r="H839" s="43">
        <v>372.5</v>
      </c>
      <c r="I839" s="43">
        <v>186.25</v>
      </c>
      <c r="J839" s="43">
        <v>0</v>
      </c>
      <c r="K839" s="43">
        <v>0</v>
      </c>
      <c r="L839" s="43">
        <v>111.7</v>
      </c>
      <c r="M839" s="43">
        <v>5</v>
      </c>
      <c r="N839" s="43">
        <v>69.55</v>
      </c>
      <c r="O839" s="43">
        <v>0</v>
      </c>
    </row>
    <row r="840" spans="1:15" s="61" customFormat="1" ht="62.25" customHeight="1" x14ac:dyDescent="0.25">
      <c r="A840" s="41">
        <f t="shared" si="131"/>
        <v>779</v>
      </c>
      <c r="B840" s="41">
        <f t="shared" si="132"/>
        <v>8</v>
      </c>
      <c r="C840" s="41">
        <v>1019</v>
      </c>
      <c r="D840" s="42" t="s">
        <v>1879</v>
      </c>
      <c r="E840" s="129" t="s">
        <v>1549</v>
      </c>
      <c r="F840" s="129" t="s">
        <v>181</v>
      </c>
      <c r="G840" s="41" t="s">
        <v>182</v>
      </c>
      <c r="H840" s="43">
        <v>400</v>
      </c>
      <c r="I840" s="43">
        <v>200</v>
      </c>
      <c r="J840" s="43">
        <v>0</v>
      </c>
      <c r="K840" s="43">
        <v>0</v>
      </c>
      <c r="L840" s="43">
        <v>119.6</v>
      </c>
      <c r="M840" s="43">
        <v>5</v>
      </c>
      <c r="N840" s="43">
        <v>35.4</v>
      </c>
      <c r="O840" s="43">
        <v>40</v>
      </c>
    </row>
    <row r="841" spans="1:15" s="61" customFormat="1" ht="37.5" x14ac:dyDescent="0.25">
      <c r="A841" s="41">
        <f t="shared" si="131"/>
        <v>780</v>
      </c>
      <c r="B841" s="41">
        <f t="shared" si="132"/>
        <v>9</v>
      </c>
      <c r="C841" s="41">
        <v>1036</v>
      </c>
      <c r="D841" s="42" t="s">
        <v>1880</v>
      </c>
      <c r="E841" s="129" t="s">
        <v>1549</v>
      </c>
      <c r="F841" s="129" t="s">
        <v>181</v>
      </c>
      <c r="G841" s="41" t="s">
        <v>182</v>
      </c>
      <c r="H841" s="43">
        <v>221.1</v>
      </c>
      <c r="I841" s="43">
        <v>110.55</v>
      </c>
      <c r="J841" s="43">
        <v>0</v>
      </c>
      <c r="K841" s="43">
        <v>0</v>
      </c>
      <c r="L841" s="43">
        <v>66.117000000000004</v>
      </c>
      <c r="M841" s="43">
        <v>5</v>
      </c>
      <c r="N841" s="43">
        <v>17.3</v>
      </c>
      <c r="O841" s="43">
        <v>22.132999999999999</v>
      </c>
    </row>
    <row r="842" spans="1:15" s="61" customFormat="1" ht="37.5" x14ac:dyDescent="0.25">
      <c r="A842" s="41">
        <f t="shared" si="131"/>
        <v>781</v>
      </c>
      <c r="B842" s="41">
        <f t="shared" si="132"/>
        <v>10</v>
      </c>
      <c r="C842" s="41">
        <v>1099</v>
      </c>
      <c r="D842" s="42" t="s">
        <v>1881</v>
      </c>
      <c r="E842" s="129" t="s">
        <v>1549</v>
      </c>
      <c r="F842" s="129" t="s">
        <v>181</v>
      </c>
      <c r="G842" s="41" t="s">
        <v>182</v>
      </c>
      <c r="H842" s="43">
        <v>499.82900000000001</v>
      </c>
      <c r="I842" s="43">
        <v>200</v>
      </c>
      <c r="J842" s="43">
        <v>0</v>
      </c>
      <c r="K842" s="43">
        <v>0</v>
      </c>
      <c r="L842" s="43">
        <v>199.32900000000001</v>
      </c>
      <c r="M842" s="43">
        <v>5</v>
      </c>
      <c r="N842" s="43">
        <v>95.5</v>
      </c>
      <c r="O842" s="43">
        <v>0</v>
      </c>
    </row>
    <row r="843" spans="1:15" s="61" customFormat="1" ht="56.25" x14ac:dyDescent="0.25">
      <c r="A843" s="41">
        <f t="shared" si="131"/>
        <v>782</v>
      </c>
      <c r="B843" s="41">
        <f t="shared" si="132"/>
        <v>11</v>
      </c>
      <c r="C843" s="41">
        <v>2334</v>
      </c>
      <c r="D843" s="42" t="s">
        <v>1882</v>
      </c>
      <c r="E843" s="129" t="s">
        <v>1549</v>
      </c>
      <c r="F843" s="129" t="s">
        <v>1883</v>
      </c>
      <c r="G843" s="41" t="s">
        <v>183</v>
      </c>
      <c r="H843" s="43">
        <v>399.81900000000002</v>
      </c>
      <c r="I843" s="43">
        <v>199.90799999999999</v>
      </c>
      <c r="J843" s="43">
        <v>0</v>
      </c>
      <c r="K843" s="43">
        <v>0</v>
      </c>
      <c r="L843" s="43">
        <v>115.932</v>
      </c>
      <c r="M843" s="43">
        <v>45.101999999999997</v>
      </c>
      <c r="N843" s="43">
        <v>19.995000000000001</v>
      </c>
      <c r="O843" s="43">
        <v>18.882000000000001</v>
      </c>
    </row>
    <row r="844" spans="1:15" s="61" customFormat="1" ht="56.25" x14ac:dyDescent="0.25">
      <c r="A844" s="41">
        <f t="shared" si="131"/>
        <v>783</v>
      </c>
      <c r="B844" s="41">
        <f t="shared" si="132"/>
        <v>12</v>
      </c>
      <c r="C844" s="41">
        <v>2644</v>
      </c>
      <c r="D844" s="42" t="s">
        <v>1884</v>
      </c>
      <c r="E844" s="129" t="s">
        <v>1549</v>
      </c>
      <c r="F844" s="129" t="s">
        <v>1885</v>
      </c>
      <c r="G844" s="41" t="s">
        <v>935</v>
      </c>
      <c r="H844" s="43">
        <v>385.95600000000002</v>
      </c>
      <c r="I844" s="43">
        <v>192.97800000000001</v>
      </c>
      <c r="J844" s="43">
        <v>0</v>
      </c>
      <c r="K844" s="43">
        <v>0</v>
      </c>
      <c r="L844" s="43">
        <v>111.93899999999999</v>
      </c>
      <c r="M844" s="43">
        <v>47.850999999999999</v>
      </c>
      <c r="N844" s="43">
        <v>19.384</v>
      </c>
      <c r="O844" s="43">
        <v>13.804</v>
      </c>
    </row>
    <row r="845" spans="1:15" s="61" customFormat="1" ht="56.25" x14ac:dyDescent="0.25">
      <c r="A845" s="41">
        <f t="shared" si="131"/>
        <v>784</v>
      </c>
      <c r="B845" s="41">
        <f t="shared" si="132"/>
        <v>13</v>
      </c>
      <c r="C845" s="41">
        <v>966</v>
      </c>
      <c r="D845" s="42" t="s">
        <v>2214</v>
      </c>
      <c r="E845" s="129" t="s">
        <v>2030</v>
      </c>
      <c r="F845" s="129" t="s">
        <v>181</v>
      </c>
      <c r="G845" s="41" t="s">
        <v>182</v>
      </c>
      <c r="H845" s="43">
        <v>429.55900000000003</v>
      </c>
      <c r="I845" s="43">
        <v>200</v>
      </c>
      <c r="J845" s="43">
        <v>0</v>
      </c>
      <c r="K845" s="43">
        <v>0</v>
      </c>
      <c r="L845" s="43">
        <v>143.15899999999999</v>
      </c>
      <c r="M845" s="43">
        <v>5</v>
      </c>
      <c r="N845" s="43">
        <v>81.400000000000006</v>
      </c>
      <c r="O845" s="43">
        <v>0</v>
      </c>
    </row>
    <row r="846" spans="1:15" s="61" customFormat="1" ht="56.25" x14ac:dyDescent="0.25">
      <c r="A846" s="41">
        <f t="shared" si="131"/>
        <v>785</v>
      </c>
      <c r="B846" s="41">
        <f t="shared" si="132"/>
        <v>14</v>
      </c>
      <c r="C846" s="41">
        <v>1023</v>
      </c>
      <c r="D846" s="42" t="s">
        <v>2215</v>
      </c>
      <c r="E846" s="129" t="s">
        <v>2030</v>
      </c>
      <c r="F846" s="129" t="s">
        <v>181</v>
      </c>
      <c r="G846" s="41" t="s">
        <v>182</v>
      </c>
      <c r="H846" s="43">
        <v>499.79599999999999</v>
      </c>
      <c r="I846" s="43">
        <v>200</v>
      </c>
      <c r="J846" s="43">
        <v>0</v>
      </c>
      <c r="K846" s="43">
        <v>0</v>
      </c>
      <c r="L846" s="43">
        <v>199.29599999999999</v>
      </c>
      <c r="M846" s="43">
        <v>5</v>
      </c>
      <c r="N846" s="43">
        <v>95.5</v>
      </c>
      <c r="O846" s="43">
        <v>0</v>
      </c>
    </row>
    <row r="847" spans="1:15" s="61" customFormat="1" ht="62.25" customHeight="1" x14ac:dyDescent="0.25">
      <c r="A847" s="41">
        <f t="shared" si="131"/>
        <v>786</v>
      </c>
      <c r="B847" s="41">
        <f t="shared" si="132"/>
        <v>15</v>
      </c>
      <c r="C847" s="41">
        <v>1721</v>
      </c>
      <c r="D847" s="42" t="s">
        <v>2216</v>
      </c>
      <c r="E847" s="129" t="s">
        <v>2030</v>
      </c>
      <c r="F847" s="129" t="s">
        <v>2217</v>
      </c>
      <c r="G847" s="41" t="s">
        <v>183</v>
      </c>
      <c r="H847" s="43">
        <v>391.72199999999998</v>
      </c>
      <c r="I847" s="43">
        <v>195.86099999999999</v>
      </c>
      <c r="J847" s="43">
        <v>0</v>
      </c>
      <c r="K847" s="43">
        <v>0</v>
      </c>
      <c r="L847" s="43">
        <v>113.604</v>
      </c>
      <c r="M847" s="43">
        <v>82.257000000000005</v>
      </c>
      <c r="N847" s="43">
        <v>0</v>
      </c>
      <c r="O847" s="43">
        <v>0</v>
      </c>
    </row>
    <row r="848" spans="1:15" s="61" customFormat="1" ht="78.75" customHeight="1" x14ac:dyDescent="0.25">
      <c r="A848" s="41">
        <f t="shared" si="131"/>
        <v>787</v>
      </c>
      <c r="B848" s="41">
        <f t="shared" si="132"/>
        <v>16</v>
      </c>
      <c r="C848" s="41">
        <v>1885</v>
      </c>
      <c r="D848" s="42" t="s">
        <v>2218</v>
      </c>
      <c r="E848" s="129" t="s">
        <v>2030</v>
      </c>
      <c r="F848" s="129" t="s">
        <v>181</v>
      </c>
      <c r="G848" s="41" t="s">
        <v>935</v>
      </c>
      <c r="H848" s="43">
        <v>499.96</v>
      </c>
      <c r="I848" s="43">
        <v>200</v>
      </c>
      <c r="J848" s="43">
        <v>0</v>
      </c>
      <c r="K848" s="43">
        <v>0</v>
      </c>
      <c r="L848" s="43">
        <v>194.98099999999999</v>
      </c>
      <c r="M848" s="43">
        <v>104.979</v>
      </c>
      <c r="N848" s="43">
        <v>0</v>
      </c>
      <c r="O848" s="43">
        <v>0</v>
      </c>
    </row>
    <row r="849" spans="1:15" s="17" customFormat="1" ht="20.25" x14ac:dyDescent="0.25">
      <c r="A849" s="14"/>
      <c r="B849" s="25">
        <v>2</v>
      </c>
      <c r="C849" s="15"/>
      <c r="D849" s="18" t="s">
        <v>184</v>
      </c>
      <c r="E849" s="69"/>
      <c r="F849" s="69"/>
      <c r="G849" s="16"/>
      <c r="H849" s="26">
        <f>SUM(H850:H851)</f>
        <v>848.88</v>
      </c>
      <c r="I849" s="26">
        <f t="shared" ref="I849:O849" si="133">SUM(I850:I851)</f>
        <v>379.10199999999998</v>
      </c>
      <c r="J849" s="26">
        <f t="shared" si="133"/>
        <v>0</v>
      </c>
      <c r="K849" s="26">
        <f t="shared" si="133"/>
        <v>0</v>
      </c>
      <c r="L849" s="26">
        <f t="shared" si="133"/>
        <v>266.21500000000003</v>
      </c>
      <c r="M849" s="26">
        <f t="shared" si="133"/>
        <v>146</v>
      </c>
      <c r="N849" s="26">
        <f t="shared" si="133"/>
        <v>0</v>
      </c>
      <c r="O849" s="26">
        <f t="shared" si="133"/>
        <v>57.563000000000002</v>
      </c>
    </row>
    <row r="850" spans="1:15" s="40" customFormat="1" ht="62.25" customHeight="1" x14ac:dyDescent="0.25">
      <c r="A850" s="41">
        <f>A848+1</f>
        <v>788</v>
      </c>
      <c r="B850" s="41">
        <v>1</v>
      </c>
      <c r="C850" s="41">
        <v>1680</v>
      </c>
      <c r="D850" s="42" t="s">
        <v>629</v>
      </c>
      <c r="E850" s="129" t="s">
        <v>43</v>
      </c>
      <c r="F850" s="129" t="s">
        <v>630</v>
      </c>
      <c r="G850" s="41" t="s">
        <v>185</v>
      </c>
      <c r="H850" s="43">
        <v>490.67599999999999</v>
      </c>
      <c r="I850" s="43">
        <v>200</v>
      </c>
      <c r="J850" s="43">
        <v>0</v>
      </c>
      <c r="K850" s="43">
        <v>0</v>
      </c>
      <c r="L850" s="43">
        <v>162.113</v>
      </c>
      <c r="M850" s="43">
        <v>71</v>
      </c>
      <c r="N850" s="43">
        <v>0</v>
      </c>
      <c r="O850" s="43">
        <v>57.563000000000002</v>
      </c>
    </row>
    <row r="851" spans="1:15" s="61" customFormat="1" ht="56.25" x14ac:dyDescent="0.25">
      <c r="A851" s="41">
        <f>A850+1</f>
        <v>789</v>
      </c>
      <c r="B851" s="41">
        <f>B850+1</f>
        <v>2</v>
      </c>
      <c r="C851" s="41">
        <v>1933</v>
      </c>
      <c r="D851" s="42" t="s">
        <v>2219</v>
      </c>
      <c r="E851" s="129" t="s">
        <v>2030</v>
      </c>
      <c r="F851" s="129" t="s">
        <v>630</v>
      </c>
      <c r="G851" s="41" t="s">
        <v>2220</v>
      </c>
      <c r="H851" s="43">
        <v>358.20400000000001</v>
      </c>
      <c r="I851" s="43">
        <v>179.102</v>
      </c>
      <c r="J851" s="43">
        <v>0</v>
      </c>
      <c r="K851" s="43">
        <v>0</v>
      </c>
      <c r="L851" s="43">
        <v>104.102</v>
      </c>
      <c r="M851" s="43">
        <v>75</v>
      </c>
      <c r="N851" s="43">
        <v>0</v>
      </c>
      <c r="O851" s="43">
        <v>0</v>
      </c>
    </row>
    <row r="852" spans="1:15" s="11" customFormat="1" ht="20.25" x14ac:dyDescent="0.3">
      <c r="A852" s="10"/>
      <c r="B852" s="13">
        <f>B853+B874+B884</f>
        <v>38</v>
      </c>
      <c r="C852" s="5"/>
      <c r="D852" s="9" t="s">
        <v>207</v>
      </c>
      <c r="E852" s="67"/>
      <c r="F852" s="67"/>
      <c r="G852" s="5"/>
      <c r="H852" s="12">
        <f>H853+H874+H884</f>
        <v>6206.2620000000006</v>
      </c>
      <c r="I852" s="12">
        <f t="shared" ref="I852:O852" si="134">I853+I874+I884</f>
        <v>2943.2429999999999</v>
      </c>
      <c r="J852" s="12">
        <f t="shared" si="134"/>
        <v>752.75199999999995</v>
      </c>
      <c r="K852" s="12">
        <f t="shared" si="134"/>
        <v>370.52300000000002</v>
      </c>
      <c r="L852" s="12">
        <f t="shared" si="134"/>
        <v>749.399</v>
      </c>
      <c r="M852" s="12">
        <f t="shared" si="134"/>
        <v>391.33800000000002</v>
      </c>
      <c r="N852" s="12">
        <f t="shared" si="134"/>
        <v>606.21100000000001</v>
      </c>
      <c r="O852" s="12">
        <f t="shared" si="134"/>
        <v>392.79599999999999</v>
      </c>
    </row>
    <row r="853" spans="1:15" s="24" customFormat="1" ht="20.25" x14ac:dyDescent="0.3">
      <c r="A853" s="45"/>
      <c r="B853" s="46">
        <v>20</v>
      </c>
      <c r="C853" s="65"/>
      <c r="D853" s="22" t="s">
        <v>94</v>
      </c>
      <c r="E853" s="68"/>
      <c r="F853" s="68"/>
      <c r="G853" s="21"/>
      <c r="H853" s="28">
        <f>SUM(H854:H873)</f>
        <v>3409.8020000000001</v>
      </c>
      <c r="I853" s="28">
        <f t="shared" ref="I853:O853" si="135">SUM(I854:I873)</f>
        <v>1549.6660000000002</v>
      </c>
      <c r="J853" s="28">
        <f t="shared" si="135"/>
        <v>667.75699999999995</v>
      </c>
      <c r="K853" s="28">
        <f t="shared" si="135"/>
        <v>370.52300000000002</v>
      </c>
      <c r="L853" s="28">
        <f t="shared" si="135"/>
        <v>25.431000000000001</v>
      </c>
      <c r="M853" s="28">
        <f t="shared" si="135"/>
        <v>203.44300000000001</v>
      </c>
      <c r="N853" s="28">
        <f t="shared" si="135"/>
        <v>398.69900000000001</v>
      </c>
      <c r="O853" s="28">
        <f t="shared" si="135"/>
        <v>194.28299999999999</v>
      </c>
    </row>
    <row r="854" spans="1:15" s="40" customFormat="1" ht="63" customHeight="1" x14ac:dyDescent="0.25">
      <c r="A854" s="41">
        <f>A851+1</f>
        <v>790</v>
      </c>
      <c r="B854" s="41">
        <v>1</v>
      </c>
      <c r="C854" s="41">
        <v>396</v>
      </c>
      <c r="D854" s="42" t="s">
        <v>637</v>
      </c>
      <c r="E854" s="129" t="s">
        <v>43</v>
      </c>
      <c r="F854" s="129" t="s">
        <v>638</v>
      </c>
      <c r="G854" s="41" t="s">
        <v>171</v>
      </c>
      <c r="H854" s="43">
        <v>205.82</v>
      </c>
      <c r="I854" s="43">
        <v>102</v>
      </c>
      <c r="J854" s="43">
        <v>26.164999999999999</v>
      </c>
      <c r="K854" s="43">
        <v>26</v>
      </c>
      <c r="L854" s="43">
        <v>0</v>
      </c>
      <c r="M854" s="43">
        <v>16.010000000000002</v>
      </c>
      <c r="N854" s="43">
        <v>15.01</v>
      </c>
      <c r="O854" s="43">
        <v>20.635000000000002</v>
      </c>
    </row>
    <row r="855" spans="1:15" s="40" customFormat="1" ht="56.25" x14ac:dyDescent="0.25">
      <c r="A855" s="41">
        <f>A854+1</f>
        <v>791</v>
      </c>
      <c r="B855" s="41">
        <f>B854+1</f>
        <v>2</v>
      </c>
      <c r="C855" s="41">
        <v>660</v>
      </c>
      <c r="D855" s="42" t="s">
        <v>632</v>
      </c>
      <c r="E855" s="129" t="s">
        <v>43</v>
      </c>
      <c r="F855" s="129" t="s">
        <v>633</v>
      </c>
      <c r="G855" s="41" t="s">
        <v>634</v>
      </c>
      <c r="H855" s="43">
        <v>299.97000000000003</v>
      </c>
      <c r="I855" s="43">
        <v>140</v>
      </c>
      <c r="J855" s="43">
        <v>45</v>
      </c>
      <c r="K855" s="43">
        <v>45.082999999999998</v>
      </c>
      <c r="L855" s="43">
        <v>0</v>
      </c>
      <c r="M855" s="43">
        <v>15</v>
      </c>
      <c r="N855" s="43">
        <v>21</v>
      </c>
      <c r="O855" s="43">
        <v>33.887</v>
      </c>
    </row>
    <row r="856" spans="1:15" s="40" customFormat="1" ht="37.5" x14ac:dyDescent="0.25">
      <c r="A856" s="41">
        <f t="shared" ref="A856:A873" si="136">A855+1</f>
        <v>792</v>
      </c>
      <c r="B856" s="41">
        <f>B855+1</f>
        <v>3</v>
      </c>
      <c r="C856" s="41">
        <v>724</v>
      </c>
      <c r="D856" s="42" t="s">
        <v>635</v>
      </c>
      <c r="E856" s="129" t="s">
        <v>43</v>
      </c>
      <c r="F856" s="129" t="s">
        <v>636</v>
      </c>
      <c r="G856" s="41" t="s">
        <v>208</v>
      </c>
      <c r="H856" s="43">
        <v>149.38800000000001</v>
      </c>
      <c r="I856" s="43">
        <v>74</v>
      </c>
      <c r="J856" s="43">
        <v>21.6</v>
      </c>
      <c r="K856" s="43">
        <v>22.044</v>
      </c>
      <c r="L856" s="43">
        <v>0</v>
      </c>
      <c r="M856" s="43">
        <v>0</v>
      </c>
      <c r="N856" s="43">
        <v>23.9</v>
      </c>
      <c r="O856" s="43">
        <v>7.8440000000000003</v>
      </c>
    </row>
    <row r="857" spans="1:15" s="40" customFormat="1" ht="80.25" customHeight="1" x14ac:dyDescent="0.25">
      <c r="A857" s="41">
        <f t="shared" si="136"/>
        <v>793</v>
      </c>
      <c r="B857" s="41">
        <f>B856+1</f>
        <v>4</v>
      </c>
      <c r="C857" s="41">
        <v>884</v>
      </c>
      <c r="D857" s="42" t="s">
        <v>640</v>
      </c>
      <c r="E857" s="129" t="s">
        <v>43</v>
      </c>
      <c r="F857" s="129" t="s">
        <v>61</v>
      </c>
      <c r="G857" s="41" t="s">
        <v>216</v>
      </c>
      <c r="H857" s="43">
        <v>499.53</v>
      </c>
      <c r="I857" s="43">
        <v>200</v>
      </c>
      <c r="J857" s="43">
        <v>110</v>
      </c>
      <c r="K857" s="43">
        <v>75.766999999999996</v>
      </c>
      <c r="L857" s="43">
        <v>0</v>
      </c>
      <c r="M857" s="43">
        <v>20</v>
      </c>
      <c r="N857" s="43">
        <v>55</v>
      </c>
      <c r="O857" s="43">
        <v>38.762999999999998</v>
      </c>
    </row>
    <row r="858" spans="1:15" s="40" customFormat="1" ht="75" x14ac:dyDescent="0.25">
      <c r="A858" s="41">
        <f t="shared" si="136"/>
        <v>794</v>
      </c>
      <c r="B858" s="41">
        <f t="shared" ref="B858:B865" si="137">B857+1</f>
        <v>5</v>
      </c>
      <c r="C858" s="41">
        <v>1048</v>
      </c>
      <c r="D858" s="42" t="s">
        <v>641</v>
      </c>
      <c r="E858" s="129" t="s">
        <v>43</v>
      </c>
      <c r="F858" s="129" t="s">
        <v>642</v>
      </c>
      <c r="G858" s="41" t="s">
        <v>213</v>
      </c>
      <c r="H858" s="43">
        <v>68.099999999999994</v>
      </c>
      <c r="I858" s="43">
        <v>32</v>
      </c>
      <c r="J858" s="43">
        <v>14</v>
      </c>
      <c r="K858" s="43">
        <v>0</v>
      </c>
      <c r="L858" s="43">
        <v>0</v>
      </c>
      <c r="M858" s="43">
        <v>20</v>
      </c>
      <c r="N858" s="43">
        <v>1</v>
      </c>
      <c r="O858" s="43">
        <v>1.1000000000000001</v>
      </c>
    </row>
    <row r="859" spans="1:15" s="40" customFormat="1" ht="63" x14ac:dyDescent="0.25">
      <c r="A859" s="41">
        <f t="shared" si="136"/>
        <v>795</v>
      </c>
      <c r="B859" s="41">
        <f t="shared" si="137"/>
        <v>6</v>
      </c>
      <c r="C859" s="41">
        <v>1800</v>
      </c>
      <c r="D859" s="42" t="s">
        <v>639</v>
      </c>
      <c r="E859" s="129" t="s">
        <v>43</v>
      </c>
      <c r="F859" s="129" t="s">
        <v>221</v>
      </c>
      <c r="G859" s="41" t="s">
        <v>217</v>
      </c>
      <c r="H859" s="43">
        <v>60</v>
      </c>
      <c r="I859" s="43">
        <v>30</v>
      </c>
      <c r="J859" s="43">
        <v>10</v>
      </c>
      <c r="K859" s="43">
        <v>8</v>
      </c>
      <c r="L859" s="43">
        <v>0</v>
      </c>
      <c r="M859" s="43">
        <v>10</v>
      </c>
      <c r="N859" s="43">
        <v>2</v>
      </c>
      <c r="O859" s="43">
        <v>0</v>
      </c>
    </row>
    <row r="860" spans="1:15" s="40" customFormat="1" ht="56.25" x14ac:dyDescent="0.25">
      <c r="A860" s="41">
        <f t="shared" si="136"/>
        <v>796</v>
      </c>
      <c r="B860" s="41">
        <f t="shared" si="137"/>
        <v>7</v>
      </c>
      <c r="C860" s="41">
        <v>2233</v>
      </c>
      <c r="D860" s="42" t="s">
        <v>631</v>
      </c>
      <c r="E860" s="129" t="s">
        <v>43</v>
      </c>
      <c r="F860" s="129" t="s">
        <v>211</v>
      </c>
      <c r="G860" s="41" t="s">
        <v>212</v>
      </c>
      <c r="H860" s="43">
        <v>299.97000000000003</v>
      </c>
      <c r="I860" s="43">
        <v>148.48500000000001</v>
      </c>
      <c r="J860" s="43">
        <v>33.960999999999999</v>
      </c>
      <c r="K860" s="43">
        <v>30</v>
      </c>
      <c r="L860" s="43">
        <v>0</v>
      </c>
      <c r="M860" s="43">
        <v>25</v>
      </c>
      <c r="N860" s="43">
        <v>32</v>
      </c>
      <c r="O860" s="43">
        <v>30.524000000000001</v>
      </c>
    </row>
    <row r="861" spans="1:15" s="52" customFormat="1" ht="78.75" customHeight="1" x14ac:dyDescent="0.25">
      <c r="A861" s="41">
        <f t="shared" si="136"/>
        <v>797</v>
      </c>
      <c r="B861" s="41">
        <f t="shared" si="137"/>
        <v>8</v>
      </c>
      <c r="C861" s="41">
        <v>1511</v>
      </c>
      <c r="D861" s="42" t="s">
        <v>992</v>
      </c>
      <c r="E861" s="129" t="s">
        <v>836</v>
      </c>
      <c r="F861" s="129" t="s">
        <v>993</v>
      </c>
      <c r="G861" s="41" t="s">
        <v>208</v>
      </c>
      <c r="H861" s="43">
        <v>64.061999999999998</v>
      </c>
      <c r="I861" s="43">
        <v>31</v>
      </c>
      <c r="J861" s="43">
        <v>8</v>
      </c>
      <c r="K861" s="43">
        <v>8.2520000000000007</v>
      </c>
      <c r="L861" s="43">
        <v>0</v>
      </c>
      <c r="M861" s="43">
        <v>0</v>
      </c>
      <c r="N861" s="43">
        <v>10.5</v>
      </c>
      <c r="O861" s="43">
        <v>6.31</v>
      </c>
    </row>
    <row r="862" spans="1:15" s="52" customFormat="1" ht="63" customHeight="1" x14ac:dyDescent="0.25">
      <c r="A862" s="41">
        <f t="shared" si="136"/>
        <v>798</v>
      </c>
      <c r="B862" s="41">
        <f t="shared" si="137"/>
        <v>9</v>
      </c>
      <c r="C862" s="41">
        <v>1518</v>
      </c>
      <c r="D862" s="42" t="s">
        <v>994</v>
      </c>
      <c r="E862" s="129" t="s">
        <v>836</v>
      </c>
      <c r="F862" s="129" t="s">
        <v>995</v>
      </c>
      <c r="G862" s="41" t="s">
        <v>996</v>
      </c>
      <c r="H862" s="43">
        <v>40.299999999999997</v>
      </c>
      <c r="I862" s="43">
        <v>20.149999999999999</v>
      </c>
      <c r="J862" s="43">
        <v>0</v>
      </c>
      <c r="K862" s="43">
        <v>11.686999999999999</v>
      </c>
      <c r="L862" s="43">
        <v>0</v>
      </c>
      <c r="M862" s="43">
        <v>8.4629999999999992</v>
      </c>
      <c r="N862" s="43">
        <v>0</v>
      </c>
      <c r="O862" s="43">
        <v>0</v>
      </c>
    </row>
    <row r="863" spans="1:15" s="52" customFormat="1" ht="56.25" customHeight="1" x14ac:dyDescent="0.25">
      <c r="A863" s="41">
        <f t="shared" si="136"/>
        <v>799</v>
      </c>
      <c r="B863" s="41">
        <f t="shared" si="137"/>
        <v>10</v>
      </c>
      <c r="C863" s="41">
        <v>2138</v>
      </c>
      <c r="D863" s="42" t="s">
        <v>990</v>
      </c>
      <c r="E863" s="129" t="s">
        <v>836</v>
      </c>
      <c r="F863" s="129" t="s">
        <v>991</v>
      </c>
      <c r="G863" s="41" t="s">
        <v>216</v>
      </c>
      <c r="H863" s="43">
        <v>50</v>
      </c>
      <c r="I863" s="43">
        <v>25</v>
      </c>
      <c r="J863" s="43">
        <v>7</v>
      </c>
      <c r="K863" s="43">
        <v>7</v>
      </c>
      <c r="L863" s="43">
        <v>0</v>
      </c>
      <c r="M863" s="43">
        <v>0</v>
      </c>
      <c r="N863" s="43">
        <v>6</v>
      </c>
      <c r="O863" s="43">
        <v>5</v>
      </c>
    </row>
    <row r="864" spans="1:15" s="52" customFormat="1" ht="63" x14ac:dyDescent="0.25">
      <c r="A864" s="41">
        <f t="shared" si="136"/>
        <v>800</v>
      </c>
      <c r="B864" s="41">
        <f t="shared" si="137"/>
        <v>11</v>
      </c>
      <c r="C864" s="62">
        <v>534</v>
      </c>
      <c r="D864" s="42" t="s">
        <v>1178</v>
      </c>
      <c r="E864" s="129" t="s">
        <v>1065</v>
      </c>
      <c r="F864" s="129" t="s">
        <v>221</v>
      </c>
      <c r="G864" s="41" t="s">
        <v>217</v>
      </c>
      <c r="H864" s="63">
        <v>39</v>
      </c>
      <c r="I864" s="63">
        <v>19</v>
      </c>
      <c r="J864" s="63">
        <v>6</v>
      </c>
      <c r="K864" s="63">
        <v>4</v>
      </c>
      <c r="L864" s="63">
        <v>0</v>
      </c>
      <c r="M864" s="63">
        <v>8</v>
      </c>
      <c r="N864" s="63">
        <v>1.8</v>
      </c>
      <c r="O864" s="63">
        <v>0.2</v>
      </c>
    </row>
    <row r="865" spans="1:15" s="52" customFormat="1" ht="45" customHeight="1" x14ac:dyDescent="0.25">
      <c r="A865" s="41">
        <f t="shared" si="136"/>
        <v>801</v>
      </c>
      <c r="B865" s="41">
        <f t="shared" si="137"/>
        <v>12</v>
      </c>
      <c r="C865" s="62">
        <v>1122</v>
      </c>
      <c r="D865" s="42" t="s">
        <v>1179</v>
      </c>
      <c r="E865" s="129" t="s">
        <v>1065</v>
      </c>
      <c r="F865" s="129" t="s">
        <v>1142</v>
      </c>
      <c r="G865" s="41" t="s">
        <v>208</v>
      </c>
      <c r="H865" s="63">
        <v>132.41999999999999</v>
      </c>
      <c r="I865" s="63">
        <v>65</v>
      </c>
      <c r="J865" s="63">
        <v>18.2</v>
      </c>
      <c r="K865" s="63">
        <v>18.317</v>
      </c>
      <c r="L865" s="63">
        <v>0</v>
      </c>
      <c r="M865" s="63">
        <v>0</v>
      </c>
      <c r="N865" s="63">
        <v>21.2</v>
      </c>
      <c r="O865" s="63">
        <v>9.7029999999999994</v>
      </c>
    </row>
    <row r="866" spans="1:15" s="52" customFormat="1" ht="56.25" x14ac:dyDescent="0.25">
      <c r="A866" s="41">
        <f t="shared" si="136"/>
        <v>802</v>
      </c>
      <c r="B866" s="41">
        <f>B867+1</f>
        <v>14</v>
      </c>
      <c r="C866" s="62">
        <v>1946</v>
      </c>
      <c r="D866" s="42" t="s">
        <v>1181</v>
      </c>
      <c r="E866" s="129" t="s">
        <v>1065</v>
      </c>
      <c r="F866" s="129" t="s">
        <v>1067</v>
      </c>
      <c r="G866" s="41" t="s">
        <v>1182</v>
      </c>
      <c r="H866" s="63">
        <v>141.72300000000001</v>
      </c>
      <c r="I866" s="63">
        <v>67.861000000000004</v>
      </c>
      <c r="J866" s="63">
        <v>25.431000000000001</v>
      </c>
      <c r="K866" s="63">
        <v>0</v>
      </c>
      <c r="L866" s="63">
        <v>25.431000000000001</v>
      </c>
      <c r="M866" s="63">
        <v>5</v>
      </c>
      <c r="N866" s="63">
        <v>8.3249999999999993</v>
      </c>
      <c r="O866" s="63">
        <v>9.6750000000000007</v>
      </c>
    </row>
    <row r="867" spans="1:15" s="52" customFormat="1" ht="81" customHeight="1" x14ac:dyDescent="0.25">
      <c r="A867" s="41">
        <f t="shared" si="136"/>
        <v>803</v>
      </c>
      <c r="B867" s="41">
        <f>B865+1</f>
        <v>13</v>
      </c>
      <c r="C867" s="62">
        <v>2158</v>
      </c>
      <c r="D867" s="42" t="s">
        <v>1180</v>
      </c>
      <c r="E867" s="129" t="s">
        <v>1065</v>
      </c>
      <c r="F867" s="129" t="s">
        <v>1067</v>
      </c>
      <c r="G867" s="41" t="s">
        <v>218</v>
      </c>
      <c r="H867" s="63">
        <v>470</v>
      </c>
      <c r="I867" s="63">
        <v>200</v>
      </c>
      <c r="J867" s="63">
        <v>175.5</v>
      </c>
      <c r="K867" s="63">
        <v>0</v>
      </c>
      <c r="L867" s="63">
        <v>0</v>
      </c>
      <c r="M867" s="63">
        <v>0</v>
      </c>
      <c r="N867" s="63">
        <v>94.5</v>
      </c>
      <c r="O867" s="63">
        <v>0</v>
      </c>
    </row>
    <row r="868" spans="1:15" s="61" customFormat="1" ht="40.5" customHeight="1" x14ac:dyDescent="0.25">
      <c r="A868" s="41">
        <f t="shared" si="136"/>
        <v>804</v>
      </c>
      <c r="B868" s="41">
        <f>B866+1</f>
        <v>15</v>
      </c>
      <c r="C868" s="41">
        <v>1147</v>
      </c>
      <c r="D868" s="42" t="s">
        <v>1466</v>
      </c>
      <c r="E868" s="129" t="s">
        <v>1231</v>
      </c>
      <c r="F868" s="129" t="s">
        <v>1467</v>
      </c>
      <c r="G868" s="41" t="s">
        <v>1468</v>
      </c>
      <c r="H868" s="43">
        <v>153.809</v>
      </c>
      <c r="I868" s="43">
        <v>76</v>
      </c>
      <c r="J868" s="43">
        <v>21.5</v>
      </c>
      <c r="K868" s="43">
        <v>21.908999999999999</v>
      </c>
      <c r="L868" s="43">
        <v>0</v>
      </c>
      <c r="M868" s="43">
        <v>0</v>
      </c>
      <c r="N868" s="43">
        <v>23.4</v>
      </c>
      <c r="O868" s="43">
        <v>11</v>
      </c>
    </row>
    <row r="869" spans="1:15" s="61" customFormat="1" ht="47.25" x14ac:dyDescent="0.25">
      <c r="A869" s="41">
        <f t="shared" si="136"/>
        <v>805</v>
      </c>
      <c r="B869" s="41">
        <f>B868+1</f>
        <v>16</v>
      </c>
      <c r="C869" s="41">
        <v>1363</v>
      </c>
      <c r="D869" s="42" t="s">
        <v>1469</v>
      </c>
      <c r="E869" s="129" t="s">
        <v>1231</v>
      </c>
      <c r="F869" s="129" t="s">
        <v>993</v>
      </c>
      <c r="G869" s="130" t="s">
        <v>208</v>
      </c>
      <c r="H869" s="43">
        <v>84.546999999999997</v>
      </c>
      <c r="I869" s="43">
        <v>41</v>
      </c>
      <c r="J869" s="43">
        <v>10.4</v>
      </c>
      <c r="K869" s="43">
        <v>11.022</v>
      </c>
      <c r="L869" s="43">
        <v>0</v>
      </c>
      <c r="M869" s="43">
        <v>0</v>
      </c>
      <c r="N869" s="43">
        <v>16.064</v>
      </c>
      <c r="O869" s="43">
        <v>6.0609999999999999</v>
      </c>
    </row>
    <row r="870" spans="1:15" s="64" customFormat="1" ht="78" customHeight="1" x14ac:dyDescent="0.25">
      <c r="A870" s="41">
        <f t="shared" si="136"/>
        <v>806</v>
      </c>
      <c r="B870" s="41">
        <f>B869+1</f>
        <v>17</v>
      </c>
      <c r="C870" s="62">
        <v>535</v>
      </c>
      <c r="D870" s="131" t="s">
        <v>1886</v>
      </c>
      <c r="E870" s="129" t="s">
        <v>1549</v>
      </c>
      <c r="F870" s="129" t="s">
        <v>221</v>
      </c>
      <c r="G870" s="41" t="s">
        <v>217</v>
      </c>
      <c r="H870" s="63">
        <v>30</v>
      </c>
      <c r="I870" s="63">
        <v>14</v>
      </c>
      <c r="J870" s="63">
        <v>5</v>
      </c>
      <c r="K870" s="63">
        <v>3.4420000000000002</v>
      </c>
      <c r="L870" s="63">
        <v>0</v>
      </c>
      <c r="M870" s="63">
        <v>6</v>
      </c>
      <c r="N870" s="63">
        <v>1</v>
      </c>
      <c r="O870" s="63">
        <v>0.55800000000000005</v>
      </c>
    </row>
    <row r="871" spans="1:15" s="64" customFormat="1" ht="49.5" customHeight="1" x14ac:dyDescent="0.25">
      <c r="A871" s="41">
        <f t="shared" si="136"/>
        <v>807</v>
      </c>
      <c r="B871" s="41">
        <f>B870+1</f>
        <v>18</v>
      </c>
      <c r="C871" s="62">
        <v>916</v>
      </c>
      <c r="D871" s="131" t="s">
        <v>1887</v>
      </c>
      <c r="E871" s="129" t="s">
        <v>1549</v>
      </c>
      <c r="F871" s="129" t="s">
        <v>1888</v>
      </c>
      <c r="G871" s="41" t="s">
        <v>1889</v>
      </c>
      <c r="H871" s="63">
        <v>49.94</v>
      </c>
      <c r="I871" s="63">
        <v>24.97</v>
      </c>
      <c r="J871" s="63">
        <v>0</v>
      </c>
      <c r="K871" s="63">
        <v>0</v>
      </c>
      <c r="L871" s="63">
        <v>0</v>
      </c>
      <c r="M871" s="63">
        <v>24.97</v>
      </c>
      <c r="N871" s="63">
        <v>0</v>
      </c>
      <c r="O871" s="63">
        <v>0</v>
      </c>
    </row>
    <row r="872" spans="1:15" s="64" customFormat="1" ht="59.25" customHeight="1" x14ac:dyDescent="0.25">
      <c r="A872" s="41">
        <f t="shared" si="136"/>
        <v>808</v>
      </c>
      <c r="B872" s="41">
        <f>B871+1</f>
        <v>19</v>
      </c>
      <c r="C872" s="62">
        <v>2149</v>
      </c>
      <c r="D872" s="131" t="s">
        <v>1890</v>
      </c>
      <c r="E872" s="129" t="s">
        <v>1549</v>
      </c>
      <c r="F872" s="129" t="s">
        <v>1893</v>
      </c>
      <c r="G872" s="41" t="s">
        <v>1891</v>
      </c>
      <c r="H872" s="63">
        <v>79.2</v>
      </c>
      <c r="I872" s="63">
        <v>39.200000000000003</v>
      </c>
      <c r="J872" s="63">
        <v>10</v>
      </c>
      <c r="K872" s="63">
        <v>5</v>
      </c>
      <c r="L872" s="63">
        <v>0</v>
      </c>
      <c r="M872" s="63">
        <v>25</v>
      </c>
      <c r="N872" s="63">
        <v>0</v>
      </c>
      <c r="O872" s="63">
        <v>0</v>
      </c>
    </row>
    <row r="873" spans="1:15" s="64" customFormat="1" ht="56.25" x14ac:dyDescent="0.25">
      <c r="A873" s="41">
        <f t="shared" si="136"/>
        <v>809</v>
      </c>
      <c r="B873" s="41">
        <f>B872+1</f>
        <v>20</v>
      </c>
      <c r="C873" s="62">
        <v>2444</v>
      </c>
      <c r="D873" s="131" t="s">
        <v>1892</v>
      </c>
      <c r="E873" s="129" t="s">
        <v>1549</v>
      </c>
      <c r="F873" s="129" t="s">
        <v>1893</v>
      </c>
      <c r="G873" s="41" t="s">
        <v>1891</v>
      </c>
      <c r="H873" s="63">
        <v>492.02300000000002</v>
      </c>
      <c r="I873" s="63">
        <v>200</v>
      </c>
      <c r="J873" s="63">
        <v>120</v>
      </c>
      <c r="K873" s="63">
        <v>73</v>
      </c>
      <c r="L873" s="63">
        <v>0</v>
      </c>
      <c r="M873" s="63">
        <v>20</v>
      </c>
      <c r="N873" s="63">
        <v>66</v>
      </c>
      <c r="O873" s="63">
        <v>13.023</v>
      </c>
    </row>
    <row r="874" spans="1:15" s="17" customFormat="1" ht="20.25" x14ac:dyDescent="0.25">
      <c r="A874" s="48"/>
      <c r="B874" s="50">
        <v>9</v>
      </c>
      <c r="C874" s="51"/>
      <c r="D874" s="18" t="s">
        <v>643</v>
      </c>
      <c r="E874" s="69"/>
      <c r="F874" s="69"/>
      <c r="G874" s="16"/>
      <c r="H874" s="26">
        <f>SUM(H875:H883)</f>
        <v>1643.8600000000001</v>
      </c>
      <c r="I874" s="26">
        <f t="shared" ref="I874:O874" si="138">SUM(I875:I883)</f>
        <v>821.048</v>
      </c>
      <c r="J874" s="26">
        <f t="shared" si="138"/>
        <v>0</v>
      </c>
      <c r="K874" s="26">
        <f t="shared" si="138"/>
        <v>0</v>
      </c>
      <c r="L874" s="26">
        <f t="shared" si="138"/>
        <v>470.952</v>
      </c>
      <c r="M874" s="26">
        <f t="shared" si="138"/>
        <v>101.095</v>
      </c>
      <c r="N874" s="26">
        <f t="shared" si="138"/>
        <v>111.30200000000001</v>
      </c>
      <c r="O874" s="26">
        <f t="shared" si="138"/>
        <v>139.46299999999999</v>
      </c>
    </row>
    <row r="875" spans="1:15" s="64" customFormat="1" ht="59.25" customHeight="1" x14ac:dyDescent="0.25">
      <c r="A875" s="41">
        <f>A873+1</f>
        <v>810</v>
      </c>
      <c r="B875" s="41">
        <v>1</v>
      </c>
      <c r="C875" s="62">
        <v>318</v>
      </c>
      <c r="D875" s="131" t="s">
        <v>209</v>
      </c>
      <c r="E875" s="129" t="s">
        <v>43</v>
      </c>
      <c r="F875" s="129" t="s">
        <v>645</v>
      </c>
      <c r="G875" s="41" t="s">
        <v>210</v>
      </c>
      <c r="H875" s="63">
        <v>299.97000000000003</v>
      </c>
      <c r="I875" s="63">
        <v>149.98500000000001</v>
      </c>
      <c r="J875" s="63">
        <v>0</v>
      </c>
      <c r="K875" s="63">
        <v>0</v>
      </c>
      <c r="L875" s="63">
        <v>86.984999999999999</v>
      </c>
      <c r="M875" s="63">
        <v>15.904999999999999</v>
      </c>
      <c r="N875" s="63">
        <v>17</v>
      </c>
      <c r="O875" s="63">
        <v>30.094999999999999</v>
      </c>
    </row>
    <row r="876" spans="1:15" s="64" customFormat="1" ht="79.5" customHeight="1" x14ac:dyDescent="0.25">
      <c r="A876" s="41">
        <f>A875+1</f>
        <v>811</v>
      </c>
      <c r="B876" s="41">
        <f>B875+1</f>
        <v>2</v>
      </c>
      <c r="C876" s="62">
        <v>789</v>
      </c>
      <c r="D876" s="131" t="s">
        <v>646</v>
      </c>
      <c r="E876" s="129" t="s">
        <v>43</v>
      </c>
      <c r="F876" s="129" t="s">
        <v>647</v>
      </c>
      <c r="G876" s="41" t="s">
        <v>218</v>
      </c>
      <c r="H876" s="63">
        <v>219.762</v>
      </c>
      <c r="I876" s="63">
        <v>109</v>
      </c>
      <c r="J876" s="63">
        <v>0</v>
      </c>
      <c r="K876" s="63">
        <v>0</v>
      </c>
      <c r="L876" s="63">
        <v>67.762</v>
      </c>
      <c r="M876" s="63">
        <v>0</v>
      </c>
      <c r="N876" s="63">
        <v>32.622</v>
      </c>
      <c r="O876" s="63">
        <v>10.378</v>
      </c>
    </row>
    <row r="877" spans="1:15" s="64" customFormat="1" ht="59.25" customHeight="1" x14ac:dyDescent="0.25">
      <c r="A877" s="41">
        <f>A876+1</f>
        <v>812</v>
      </c>
      <c r="B877" s="41">
        <f>B876+1</f>
        <v>3</v>
      </c>
      <c r="C877" s="62">
        <v>1581</v>
      </c>
      <c r="D877" s="131" t="s">
        <v>651</v>
      </c>
      <c r="E877" s="129" t="s">
        <v>43</v>
      </c>
      <c r="F877" s="129" t="s">
        <v>45</v>
      </c>
      <c r="G877" s="41" t="s">
        <v>650</v>
      </c>
      <c r="H877" s="63">
        <v>159.465</v>
      </c>
      <c r="I877" s="63">
        <v>79.731999999999999</v>
      </c>
      <c r="J877" s="63">
        <v>0</v>
      </c>
      <c r="K877" s="63">
        <v>0</v>
      </c>
      <c r="L877" s="63">
        <v>45.715000000000003</v>
      </c>
      <c r="M877" s="63">
        <v>0</v>
      </c>
      <c r="N877" s="63">
        <v>19</v>
      </c>
      <c r="O877" s="63">
        <v>15.018000000000001</v>
      </c>
    </row>
    <row r="878" spans="1:15" s="64" customFormat="1" ht="37.5" x14ac:dyDescent="0.25">
      <c r="A878" s="41">
        <f t="shared" ref="A878:A883" si="139">A877+1</f>
        <v>813</v>
      </c>
      <c r="B878" s="41">
        <f t="shared" ref="B878:B883" si="140">B877+1</f>
        <v>4</v>
      </c>
      <c r="C878" s="62">
        <v>1849</v>
      </c>
      <c r="D878" s="131" t="s">
        <v>648</v>
      </c>
      <c r="E878" s="129" t="s">
        <v>43</v>
      </c>
      <c r="F878" s="129" t="s">
        <v>649</v>
      </c>
      <c r="G878" s="41" t="s">
        <v>650</v>
      </c>
      <c r="H878" s="63">
        <v>36.9</v>
      </c>
      <c r="I878" s="63">
        <v>18.45</v>
      </c>
      <c r="J878" s="63">
        <v>0</v>
      </c>
      <c r="K878" s="63">
        <v>0</v>
      </c>
      <c r="L878" s="63">
        <v>9.4499999999999993</v>
      </c>
      <c r="M878" s="63">
        <v>4</v>
      </c>
      <c r="N878" s="63">
        <v>5</v>
      </c>
      <c r="O878" s="63">
        <v>0</v>
      </c>
    </row>
    <row r="879" spans="1:15" s="64" customFormat="1" ht="59.25" customHeight="1" x14ac:dyDescent="0.25">
      <c r="A879" s="41">
        <f t="shared" si="139"/>
        <v>814</v>
      </c>
      <c r="B879" s="41">
        <f t="shared" si="140"/>
        <v>5</v>
      </c>
      <c r="C879" s="62">
        <v>360</v>
      </c>
      <c r="D879" s="131" t="s">
        <v>1470</v>
      </c>
      <c r="E879" s="129" t="s">
        <v>1231</v>
      </c>
      <c r="F879" s="129" t="s">
        <v>1471</v>
      </c>
      <c r="G879" s="41" t="s">
        <v>1472</v>
      </c>
      <c r="H879" s="63">
        <v>137.39500000000001</v>
      </c>
      <c r="I879" s="63">
        <v>68.697000000000003</v>
      </c>
      <c r="J879" s="63">
        <v>0</v>
      </c>
      <c r="K879" s="63">
        <v>0</v>
      </c>
      <c r="L879" s="63">
        <v>34.323</v>
      </c>
      <c r="M879" s="63">
        <v>17.190000000000001</v>
      </c>
      <c r="N879" s="63">
        <v>0</v>
      </c>
      <c r="O879" s="63">
        <v>17.184999999999999</v>
      </c>
    </row>
    <row r="880" spans="1:15" s="64" customFormat="1" ht="81" customHeight="1" x14ac:dyDescent="0.25">
      <c r="A880" s="41">
        <f t="shared" si="139"/>
        <v>815</v>
      </c>
      <c r="B880" s="41">
        <f t="shared" si="140"/>
        <v>6</v>
      </c>
      <c r="C880" s="62">
        <v>932</v>
      </c>
      <c r="D880" s="131" t="s">
        <v>1478</v>
      </c>
      <c r="E880" s="129" t="s">
        <v>1231</v>
      </c>
      <c r="F880" s="129" t="s">
        <v>1471</v>
      </c>
      <c r="G880" s="41" t="s">
        <v>1472</v>
      </c>
      <c r="H880" s="63">
        <v>137.69999999999999</v>
      </c>
      <c r="I880" s="63">
        <v>68.849999999999994</v>
      </c>
      <c r="J880" s="63">
        <v>0</v>
      </c>
      <c r="K880" s="63">
        <v>0</v>
      </c>
      <c r="L880" s="63">
        <v>39.93</v>
      </c>
      <c r="M880" s="63">
        <v>20</v>
      </c>
      <c r="N880" s="63">
        <v>8.92</v>
      </c>
      <c r="O880" s="63">
        <v>0</v>
      </c>
    </row>
    <row r="881" spans="1:15" s="64" customFormat="1" ht="59.25" customHeight="1" x14ac:dyDescent="0.25">
      <c r="A881" s="41">
        <f t="shared" si="139"/>
        <v>816</v>
      </c>
      <c r="B881" s="41">
        <f t="shared" si="140"/>
        <v>7</v>
      </c>
      <c r="C881" s="62">
        <v>1064</v>
      </c>
      <c r="D881" s="131" t="s">
        <v>1479</v>
      </c>
      <c r="E881" s="129" t="s">
        <v>1231</v>
      </c>
      <c r="F881" s="129" t="s">
        <v>1480</v>
      </c>
      <c r="G881" s="41" t="s">
        <v>1472</v>
      </c>
      <c r="H881" s="63">
        <v>174.77799999999999</v>
      </c>
      <c r="I881" s="63">
        <v>87.388999999999996</v>
      </c>
      <c r="J881" s="63">
        <v>0</v>
      </c>
      <c r="K881" s="63">
        <v>0</v>
      </c>
      <c r="L881" s="63">
        <v>46.847000000000001</v>
      </c>
      <c r="M881" s="63">
        <v>20</v>
      </c>
      <c r="N881" s="63">
        <v>3</v>
      </c>
      <c r="O881" s="63">
        <v>17.542000000000002</v>
      </c>
    </row>
    <row r="882" spans="1:15" s="64" customFormat="1" ht="84.75" customHeight="1" x14ac:dyDescent="0.25">
      <c r="A882" s="41">
        <f t="shared" si="139"/>
        <v>817</v>
      </c>
      <c r="B882" s="41">
        <f t="shared" si="140"/>
        <v>8</v>
      </c>
      <c r="C882" s="62">
        <v>2467</v>
      </c>
      <c r="D882" s="131" t="s">
        <v>1476</v>
      </c>
      <c r="E882" s="129" t="s">
        <v>1231</v>
      </c>
      <c r="F882" s="129" t="s">
        <v>1477</v>
      </c>
      <c r="G882" s="41" t="s">
        <v>218</v>
      </c>
      <c r="H882" s="63">
        <v>185.26599999999999</v>
      </c>
      <c r="I882" s="63">
        <v>92.632999999999996</v>
      </c>
      <c r="J882" s="63">
        <v>0</v>
      </c>
      <c r="K882" s="63">
        <v>0</v>
      </c>
      <c r="L882" s="63">
        <v>55.372999999999998</v>
      </c>
      <c r="M882" s="63">
        <v>0</v>
      </c>
      <c r="N882" s="63">
        <v>18.760000000000002</v>
      </c>
      <c r="O882" s="63">
        <v>18.5</v>
      </c>
    </row>
    <row r="883" spans="1:15" s="64" customFormat="1" ht="59.25" customHeight="1" x14ac:dyDescent="0.25">
      <c r="A883" s="41">
        <f t="shared" si="139"/>
        <v>818</v>
      </c>
      <c r="B883" s="41">
        <f t="shared" si="140"/>
        <v>9</v>
      </c>
      <c r="C883" s="62">
        <v>2511</v>
      </c>
      <c r="D883" s="131" t="s">
        <v>1473</v>
      </c>
      <c r="E883" s="129" t="s">
        <v>1231</v>
      </c>
      <c r="F883" s="129" t="s">
        <v>1474</v>
      </c>
      <c r="G883" s="41" t="s">
        <v>1475</v>
      </c>
      <c r="H883" s="63">
        <v>292.62400000000002</v>
      </c>
      <c r="I883" s="63">
        <v>146.31200000000001</v>
      </c>
      <c r="J883" s="63">
        <v>0</v>
      </c>
      <c r="K883" s="63">
        <v>0</v>
      </c>
      <c r="L883" s="63">
        <v>84.566999999999993</v>
      </c>
      <c r="M883" s="63">
        <v>24</v>
      </c>
      <c r="N883" s="63">
        <v>7</v>
      </c>
      <c r="O883" s="63">
        <v>30.745000000000001</v>
      </c>
    </row>
    <row r="884" spans="1:15" s="17" customFormat="1" ht="20.25" x14ac:dyDescent="0.25">
      <c r="A884" s="14"/>
      <c r="B884" s="25">
        <v>9</v>
      </c>
      <c r="C884" s="15"/>
      <c r="D884" s="18" t="s">
        <v>644</v>
      </c>
      <c r="E884" s="69"/>
      <c r="F884" s="69"/>
      <c r="G884" s="16"/>
      <c r="H884" s="26">
        <f>SUM(H885:H893)</f>
        <v>1152.5999999999999</v>
      </c>
      <c r="I884" s="26">
        <f t="shared" ref="I884:O884" si="141">SUM(I885:I893)</f>
        <v>572.529</v>
      </c>
      <c r="J884" s="26">
        <f t="shared" si="141"/>
        <v>84.995000000000005</v>
      </c>
      <c r="K884" s="26">
        <f t="shared" si="141"/>
        <v>0</v>
      </c>
      <c r="L884" s="26">
        <f t="shared" si="141"/>
        <v>253.01600000000002</v>
      </c>
      <c r="M884" s="26">
        <f t="shared" si="141"/>
        <v>86.8</v>
      </c>
      <c r="N884" s="26">
        <f t="shared" si="141"/>
        <v>96.210000000000008</v>
      </c>
      <c r="O884" s="26">
        <f t="shared" si="141"/>
        <v>59.050000000000004</v>
      </c>
    </row>
    <row r="885" spans="1:15" s="64" customFormat="1" ht="59.25" customHeight="1" x14ac:dyDescent="0.25">
      <c r="A885" s="41">
        <f>A883+1</f>
        <v>819</v>
      </c>
      <c r="B885" s="41">
        <v>1</v>
      </c>
      <c r="C885" s="62">
        <v>303</v>
      </c>
      <c r="D885" s="131" t="s">
        <v>657</v>
      </c>
      <c r="E885" s="129" t="s">
        <v>43</v>
      </c>
      <c r="F885" s="129" t="s">
        <v>658</v>
      </c>
      <c r="G885" s="41" t="s">
        <v>659</v>
      </c>
      <c r="H885" s="63">
        <v>49.91</v>
      </c>
      <c r="I885" s="63">
        <v>24.94</v>
      </c>
      <c r="J885" s="63">
        <v>0</v>
      </c>
      <c r="K885" s="63">
        <v>0</v>
      </c>
      <c r="L885" s="63">
        <v>14.97</v>
      </c>
      <c r="M885" s="63">
        <v>0</v>
      </c>
      <c r="N885" s="63">
        <v>10</v>
      </c>
      <c r="O885" s="63">
        <v>0</v>
      </c>
    </row>
    <row r="886" spans="1:15" s="64" customFormat="1" ht="59.25" customHeight="1" x14ac:dyDescent="0.25">
      <c r="A886" s="41">
        <f t="shared" ref="A886:B893" si="142">A885+1</f>
        <v>820</v>
      </c>
      <c r="B886" s="41">
        <f t="shared" si="142"/>
        <v>2</v>
      </c>
      <c r="C886" s="62">
        <v>555</v>
      </c>
      <c r="D886" s="131" t="s">
        <v>660</v>
      </c>
      <c r="E886" s="129" t="s">
        <v>43</v>
      </c>
      <c r="F886" s="129" t="s">
        <v>658</v>
      </c>
      <c r="G886" s="41" t="s">
        <v>659</v>
      </c>
      <c r="H886" s="63">
        <v>60.02</v>
      </c>
      <c r="I886" s="63">
        <v>29.997</v>
      </c>
      <c r="J886" s="63">
        <v>0</v>
      </c>
      <c r="K886" s="63">
        <v>0</v>
      </c>
      <c r="L886" s="63">
        <v>16</v>
      </c>
      <c r="M886" s="63">
        <v>0</v>
      </c>
      <c r="N886" s="63">
        <v>8</v>
      </c>
      <c r="O886" s="63">
        <v>6.0229999999999997</v>
      </c>
    </row>
    <row r="887" spans="1:15" s="64" customFormat="1" ht="59.25" customHeight="1" x14ac:dyDescent="0.25">
      <c r="A887" s="41">
        <f t="shared" si="142"/>
        <v>821</v>
      </c>
      <c r="B887" s="41">
        <f t="shared" si="142"/>
        <v>3</v>
      </c>
      <c r="C887" s="62">
        <v>573</v>
      </c>
      <c r="D887" s="131" t="s">
        <v>655</v>
      </c>
      <c r="E887" s="129" t="s">
        <v>43</v>
      </c>
      <c r="F887" s="129" t="s">
        <v>214</v>
      </c>
      <c r="G887" s="41" t="s">
        <v>215</v>
      </c>
      <c r="H887" s="63">
        <v>136.68</v>
      </c>
      <c r="I887" s="63">
        <v>66.972999999999999</v>
      </c>
      <c r="J887" s="63">
        <v>0</v>
      </c>
      <c r="K887" s="63">
        <v>0</v>
      </c>
      <c r="L887" s="63">
        <v>38.408000000000001</v>
      </c>
      <c r="M887" s="63">
        <v>0</v>
      </c>
      <c r="N887" s="63">
        <v>15.7</v>
      </c>
      <c r="O887" s="63">
        <v>15.599</v>
      </c>
    </row>
    <row r="888" spans="1:15" s="64" customFormat="1" ht="59.25" customHeight="1" x14ac:dyDescent="0.25">
      <c r="A888" s="41">
        <f t="shared" si="142"/>
        <v>822</v>
      </c>
      <c r="B888" s="41">
        <f t="shared" si="142"/>
        <v>4</v>
      </c>
      <c r="C888" s="62">
        <v>1420</v>
      </c>
      <c r="D888" s="131" t="s">
        <v>652</v>
      </c>
      <c r="E888" s="129" t="s">
        <v>43</v>
      </c>
      <c r="F888" s="129" t="s">
        <v>653</v>
      </c>
      <c r="G888" s="41" t="s">
        <v>654</v>
      </c>
      <c r="H888" s="63">
        <v>220.27199999999999</v>
      </c>
      <c r="I888" s="63">
        <v>108</v>
      </c>
      <c r="J888" s="63">
        <v>0</v>
      </c>
      <c r="K888" s="63">
        <v>0</v>
      </c>
      <c r="L888" s="63">
        <v>67.953000000000003</v>
      </c>
      <c r="M888" s="63">
        <v>15</v>
      </c>
      <c r="N888" s="63">
        <v>7.21</v>
      </c>
      <c r="O888" s="63">
        <v>22.109000000000002</v>
      </c>
    </row>
    <row r="889" spans="1:15" s="64" customFormat="1" ht="59.25" customHeight="1" x14ac:dyDescent="0.25">
      <c r="A889" s="41">
        <f t="shared" si="142"/>
        <v>823</v>
      </c>
      <c r="B889" s="41">
        <f t="shared" si="142"/>
        <v>5</v>
      </c>
      <c r="C889" s="62">
        <v>2176</v>
      </c>
      <c r="D889" s="131" t="s">
        <v>656</v>
      </c>
      <c r="E889" s="129" t="s">
        <v>43</v>
      </c>
      <c r="F889" s="129" t="s">
        <v>219</v>
      </c>
      <c r="G889" s="41" t="s">
        <v>220</v>
      </c>
      <c r="H889" s="63">
        <v>52.04</v>
      </c>
      <c r="I889" s="63">
        <v>26.02</v>
      </c>
      <c r="J889" s="63">
        <v>0</v>
      </c>
      <c r="K889" s="63">
        <v>0</v>
      </c>
      <c r="L889" s="63">
        <v>13.02</v>
      </c>
      <c r="M889" s="63">
        <v>7.8</v>
      </c>
      <c r="N889" s="63">
        <v>5.2</v>
      </c>
      <c r="O889" s="63">
        <v>0</v>
      </c>
    </row>
    <row r="890" spans="1:15" s="40" customFormat="1" ht="93" customHeight="1" x14ac:dyDescent="0.25">
      <c r="A890" s="41">
        <f t="shared" ref="A890:B890" si="143">A889+1</f>
        <v>824</v>
      </c>
      <c r="B890" s="41">
        <f t="shared" si="143"/>
        <v>6</v>
      </c>
      <c r="C890" s="41">
        <v>1013</v>
      </c>
      <c r="D890" s="42" t="s">
        <v>2395</v>
      </c>
      <c r="E890" s="129" t="s">
        <v>1231</v>
      </c>
      <c r="F890" s="129" t="s">
        <v>1477</v>
      </c>
      <c r="G890" s="41" t="s">
        <v>2396</v>
      </c>
      <c r="H890" s="43">
        <v>290.62799999999999</v>
      </c>
      <c r="I890" s="43">
        <v>145.31399999999999</v>
      </c>
      <c r="J890" s="43">
        <v>84.995000000000005</v>
      </c>
      <c r="K890" s="43">
        <v>0</v>
      </c>
      <c r="L890" s="43">
        <v>0</v>
      </c>
      <c r="M890" s="43">
        <v>35</v>
      </c>
      <c r="N890" s="43">
        <v>10</v>
      </c>
      <c r="O890" s="43">
        <v>15.319000000000001</v>
      </c>
    </row>
    <row r="891" spans="1:15" s="64" customFormat="1" ht="59.25" customHeight="1" x14ac:dyDescent="0.25">
      <c r="A891" s="41">
        <f t="shared" ref="A891:B891" si="144">A890+1</f>
        <v>825</v>
      </c>
      <c r="B891" s="41">
        <f t="shared" si="144"/>
        <v>7</v>
      </c>
      <c r="C891" s="62">
        <v>764</v>
      </c>
      <c r="D891" s="131" t="s">
        <v>1894</v>
      </c>
      <c r="E891" s="129" t="s">
        <v>1549</v>
      </c>
      <c r="F891" s="129" t="s">
        <v>1895</v>
      </c>
      <c r="G891" s="41" t="s">
        <v>1896</v>
      </c>
      <c r="H891" s="63">
        <v>119.29</v>
      </c>
      <c r="I891" s="63">
        <v>59.645000000000003</v>
      </c>
      <c r="J891" s="63">
        <v>0</v>
      </c>
      <c r="K891" s="63">
        <v>0</v>
      </c>
      <c r="L891" s="63">
        <v>35.645000000000003</v>
      </c>
      <c r="M891" s="63">
        <v>0</v>
      </c>
      <c r="N891" s="63">
        <v>24</v>
      </c>
      <c r="O891" s="63">
        <v>0</v>
      </c>
    </row>
    <row r="892" spans="1:15" s="64" customFormat="1" ht="59.25" customHeight="1" x14ac:dyDescent="0.25">
      <c r="A892" s="41">
        <f t="shared" si="142"/>
        <v>826</v>
      </c>
      <c r="B892" s="41">
        <f t="shared" si="142"/>
        <v>8</v>
      </c>
      <c r="C892" s="62">
        <v>1070</v>
      </c>
      <c r="D892" s="131" t="s">
        <v>1897</v>
      </c>
      <c r="E892" s="129" t="s">
        <v>1549</v>
      </c>
      <c r="F892" s="129" t="s">
        <v>1898</v>
      </c>
      <c r="G892" s="41" t="s">
        <v>1899</v>
      </c>
      <c r="H892" s="63">
        <v>118.48</v>
      </c>
      <c r="I892" s="63">
        <v>59</v>
      </c>
      <c r="J892" s="63">
        <v>0</v>
      </c>
      <c r="K892" s="63">
        <v>0</v>
      </c>
      <c r="L892" s="63">
        <v>35.479999999999997</v>
      </c>
      <c r="M892" s="63">
        <v>24</v>
      </c>
      <c r="N892" s="63">
        <v>0</v>
      </c>
      <c r="O892" s="63">
        <v>0</v>
      </c>
    </row>
    <row r="893" spans="1:15" s="64" customFormat="1" ht="59.25" customHeight="1" x14ac:dyDescent="0.25">
      <c r="A893" s="41">
        <f t="shared" si="142"/>
        <v>827</v>
      </c>
      <c r="B893" s="41">
        <f t="shared" si="142"/>
        <v>9</v>
      </c>
      <c r="C893" s="62">
        <v>1723</v>
      </c>
      <c r="D893" s="131" t="s">
        <v>1900</v>
      </c>
      <c r="E893" s="129" t="s">
        <v>1549</v>
      </c>
      <c r="F893" s="129" t="s">
        <v>1554</v>
      </c>
      <c r="G893" s="41" t="s">
        <v>1901</v>
      </c>
      <c r="H893" s="63">
        <v>105.28</v>
      </c>
      <c r="I893" s="63">
        <v>52.64</v>
      </c>
      <c r="J893" s="63">
        <v>0</v>
      </c>
      <c r="K893" s="63">
        <v>0</v>
      </c>
      <c r="L893" s="63">
        <v>31.54</v>
      </c>
      <c r="M893" s="63">
        <v>5</v>
      </c>
      <c r="N893" s="63">
        <v>16.100000000000001</v>
      </c>
      <c r="O893" s="63">
        <v>0</v>
      </c>
    </row>
    <row r="894" spans="1:15" s="11" customFormat="1" ht="20.25" x14ac:dyDescent="0.3">
      <c r="A894" s="10"/>
      <c r="B894" s="13">
        <f>B895+B923+B920+B931+B935+B941+B946+B956+B968+B978</f>
        <v>73</v>
      </c>
      <c r="C894" s="5"/>
      <c r="D894" s="9" t="s">
        <v>22</v>
      </c>
      <c r="E894" s="67"/>
      <c r="F894" s="67"/>
      <c r="G894" s="5"/>
      <c r="H894" s="12">
        <f t="shared" ref="H894:O894" si="145">H895+H920+H923+H931+H935+H941+H946+H956+H968+H978+H963</f>
        <v>20762.091</v>
      </c>
      <c r="I894" s="12">
        <f t="shared" si="145"/>
        <v>9881.3110000000015</v>
      </c>
      <c r="J894" s="12">
        <f t="shared" si="145"/>
        <v>210.52100000000002</v>
      </c>
      <c r="K894" s="12">
        <f t="shared" si="145"/>
        <v>1152.1480000000001</v>
      </c>
      <c r="L894" s="12">
        <f t="shared" si="145"/>
        <v>5256.366</v>
      </c>
      <c r="M894" s="12">
        <f t="shared" si="145"/>
        <v>2731.2340000000004</v>
      </c>
      <c r="N894" s="12">
        <f t="shared" si="145"/>
        <v>1127.8689999999999</v>
      </c>
      <c r="O894" s="12">
        <f t="shared" si="145"/>
        <v>402.642</v>
      </c>
    </row>
    <row r="895" spans="1:15" s="24" customFormat="1" ht="20.25" x14ac:dyDescent="0.3">
      <c r="A895" s="19"/>
      <c r="B895" s="20">
        <v>24</v>
      </c>
      <c r="C895" s="21"/>
      <c r="D895" s="22" t="s">
        <v>94</v>
      </c>
      <c r="E895" s="68"/>
      <c r="F895" s="68"/>
      <c r="G895" s="21"/>
      <c r="H895" s="28">
        <f>SUM(H896:H919)</f>
        <v>5069.3119999999999</v>
      </c>
      <c r="I895" s="28">
        <f t="shared" ref="I895:O895" si="146">SUM(I896:I919)</f>
        <v>2465.7350000000001</v>
      </c>
      <c r="J895" s="28">
        <f t="shared" si="146"/>
        <v>210.52100000000002</v>
      </c>
      <c r="K895" s="28">
        <f t="shared" si="146"/>
        <v>1152.1480000000001</v>
      </c>
      <c r="L895" s="28">
        <f t="shared" si="146"/>
        <v>0</v>
      </c>
      <c r="M895" s="28">
        <f t="shared" si="146"/>
        <v>723.32799999999997</v>
      </c>
      <c r="N895" s="28">
        <f t="shared" si="146"/>
        <v>371.96000000000004</v>
      </c>
      <c r="O895" s="28">
        <f t="shared" si="146"/>
        <v>145.62</v>
      </c>
    </row>
    <row r="896" spans="1:15" s="64" customFormat="1" ht="59.25" customHeight="1" x14ac:dyDescent="0.25">
      <c r="A896" s="41">
        <f>A893+1</f>
        <v>828</v>
      </c>
      <c r="B896" s="41">
        <v>1</v>
      </c>
      <c r="C896" s="62">
        <v>1503</v>
      </c>
      <c r="D896" s="131" t="s">
        <v>661</v>
      </c>
      <c r="E896" s="129" t="s">
        <v>43</v>
      </c>
      <c r="F896" s="129" t="s">
        <v>662</v>
      </c>
      <c r="G896" s="41" t="s">
        <v>186</v>
      </c>
      <c r="H896" s="63">
        <v>229.74799999999999</v>
      </c>
      <c r="I896" s="63">
        <v>114</v>
      </c>
      <c r="J896" s="63">
        <v>0</v>
      </c>
      <c r="K896" s="63">
        <v>60</v>
      </c>
      <c r="L896" s="63">
        <v>0</v>
      </c>
      <c r="M896" s="63">
        <v>40</v>
      </c>
      <c r="N896" s="63">
        <v>15.747999999999999</v>
      </c>
      <c r="O896" s="63">
        <v>0</v>
      </c>
    </row>
    <row r="897" spans="1:15" s="64" customFormat="1" ht="99" customHeight="1" x14ac:dyDescent="0.25">
      <c r="A897" s="41">
        <f>A896+1</f>
        <v>829</v>
      </c>
      <c r="B897" s="41">
        <f>B896+1</f>
        <v>2</v>
      </c>
      <c r="C897" s="62">
        <v>1597</v>
      </c>
      <c r="D897" s="131" t="s">
        <v>663</v>
      </c>
      <c r="E897" s="129" t="s">
        <v>43</v>
      </c>
      <c r="F897" s="129" t="s">
        <v>664</v>
      </c>
      <c r="G897" s="41" t="s">
        <v>665</v>
      </c>
      <c r="H897" s="63">
        <v>164.97</v>
      </c>
      <c r="I897" s="63">
        <v>82.484999999999999</v>
      </c>
      <c r="J897" s="63">
        <v>0</v>
      </c>
      <c r="K897" s="63">
        <v>30.9</v>
      </c>
      <c r="L897" s="63">
        <v>0</v>
      </c>
      <c r="M897" s="63">
        <v>40</v>
      </c>
      <c r="N897" s="63">
        <v>4.306</v>
      </c>
      <c r="O897" s="63">
        <v>7.2789999999999999</v>
      </c>
    </row>
    <row r="898" spans="1:15" s="64" customFormat="1" ht="43.5" customHeight="1" x14ac:dyDescent="0.25">
      <c r="A898" s="41">
        <f>A897+1</f>
        <v>830</v>
      </c>
      <c r="B898" s="41">
        <f>B897+1</f>
        <v>3</v>
      </c>
      <c r="C898" s="62">
        <v>1668</v>
      </c>
      <c r="D898" s="131" t="s">
        <v>666</v>
      </c>
      <c r="E898" s="129" t="s">
        <v>43</v>
      </c>
      <c r="F898" s="129" t="s">
        <v>187</v>
      </c>
      <c r="G898" s="41" t="s">
        <v>188</v>
      </c>
      <c r="H898" s="63">
        <v>48.43</v>
      </c>
      <c r="I898" s="63">
        <v>24.215</v>
      </c>
      <c r="J898" s="63">
        <v>0</v>
      </c>
      <c r="K898" s="63">
        <v>12.108000000000001</v>
      </c>
      <c r="L898" s="63">
        <v>0</v>
      </c>
      <c r="M898" s="63">
        <v>5</v>
      </c>
      <c r="N898" s="63">
        <v>7.1070000000000002</v>
      </c>
      <c r="O898" s="63">
        <v>0</v>
      </c>
    </row>
    <row r="899" spans="1:15" s="64" customFormat="1" ht="59.25" customHeight="1" x14ac:dyDescent="0.25">
      <c r="A899" s="41">
        <f t="shared" ref="A899:A919" si="147">A898+1</f>
        <v>831</v>
      </c>
      <c r="B899" s="41">
        <f t="shared" ref="B899:B919" si="148">B898+1</f>
        <v>4</v>
      </c>
      <c r="C899" s="62">
        <v>1794</v>
      </c>
      <c r="D899" s="131" t="s">
        <v>667</v>
      </c>
      <c r="E899" s="129" t="s">
        <v>43</v>
      </c>
      <c r="F899" s="129" t="s">
        <v>668</v>
      </c>
      <c r="G899" s="41" t="s">
        <v>189</v>
      </c>
      <c r="H899" s="63">
        <v>168.64599999999999</v>
      </c>
      <c r="I899" s="63">
        <v>82</v>
      </c>
      <c r="J899" s="63">
        <v>0</v>
      </c>
      <c r="K899" s="63">
        <f>30+20</f>
        <v>50</v>
      </c>
      <c r="L899" s="63">
        <v>0</v>
      </c>
      <c r="M899" s="63">
        <v>10</v>
      </c>
      <c r="N899" s="63">
        <v>26.646000000000001</v>
      </c>
      <c r="O899" s="63">
        <v>0</v>
      </c>
    </row>
    <row r="900" spans="1:15" s="64" customFormat="1" ht="45" customHeight="1" x14ac:dyDescent="0.25">
      <c r="A900" s="41">
        <f t="shared" si="147"/>
        <v>832</v>
      </c>
      <c r="B900" s="41">
        <f t="shared" si="148"/>
        <v>5</v>
      </c>
      <c r="C900" s="62">
        <v>1993</v>
      </c>
      <c r="D900" s="131" t="s">
        <v>2221</v>
      </c>
      <c r="E900" s="129" t="s">
        <v>43</v>
      </c>
      <c r="F900" s="129" t="s">
        <v>190</v>
      </c>
      <c r="G900" s="41" t="s">
        <v>191</v>
      </c>
      <c r="H900" s="63">
        <v>299.95400000000001</v>
      </c>
      <c r="I900" s="63">
        <v>149.977</v>
      </c>
      <c r="J900" s="63">
        <v>0</v>
      </c>
      <c r="K900" s="63">
        <f>39.81+50</f>
        <v>89.81</v>
      </c>
      <c r="L900" s="63">
        <v>0</v>
      </c>
      <c r="M900" s="63">
        <v>44.383000000000003</v>
      </c>
      <c r="N900" s="63">
        <v>0</v>
      </c>
      <c r="O900" s="63">
        <v>15.784000000000001</v>
      </c>
    </row>
    <row r="901" spans="1:15" s="64" customFormat="1" ht="37.5" x14ac:dyDescent="0.25">
      <c r="A901" s="41">
        <f t="shared" si="147"/>
        <v>833</v>
      </c>
      <c r="B901" s="41">
        <f t="shared" si="148"/>
        <v>6</v>
      </c>
      <c r="C901" s="62">
        <v>2207</v>
      </c>
      <c r="D901" s="131" t="s">
        <v>669</v>
      </c>
      <c r="E901" s="129" t="s">
        <v>43</v>
      </c>
      <c r="F901" s="129" t="s">
        <v>61</v>
      </c>
      <c r="G901" s="41" t="s">
        <v>192</v>
      </c>
      <c r="H901" s="63">
        <v>166.536</v>
      </c>
      <c r="I901" s="63">
        <v>83.268000000000001</v>
      </c>
      <c r="J901" s="63">
        <v>31.167999999999999</v>
      </c>
      <c r="K901" s="63">
        <v>0</v>
      </c>
      <c r="L901" s="63">
        <v>0</v>
      </c>
      <c r="M901" s="63">
        <v>45</v>
      </c>
      <c r="N901" s="63">
        <v>7.1</v>
      </c>
      <c r="O901" s="63">
        <v>0</v>
      </c>
    </row>
    <row r="902" spans="1:15" s="52" customFormat="1" ht="75" customHeight="1" x14ac:dyDescent="0.25">
      <c r="A902" s="41">
        <f t="shared" si="147"/>
        <v>834</v>
      </c>
      <c r="B902" s="41">
        <f t="shared" si="148"/>
        <v>7</v>
      </c>
      <c r="C902" s="41">
        <v>1757</v>
      </c>
      <c r="D902" s="42" t="s">
        <v>997</v>
      </c>
      <c r="E902" s="129" t="s">
        <v>836</v>
      </c>
      <c r="F902" s="129" t="s">
        <v>998</v>
      </c>
      <c r="G902" s="41" t="s">
        <v>186</v>
      </c>
      <c r="H902" s="43">
        <v>166</v>
      </c>
      <c r="I902" s="43">
        <v>83</v>
      </c>
      <c r="J902" s="43">
        <v>0</v>
      </c>
      <c r="K902" s="43">
        <v>39</v>
      </c>
      <c r="L902" s="43">
        <v>0</v>
      </c>
      <c r="M902" s="43">
        <v>35</v>
      </c>
      <c r="N902" s="43">
        <v>9</v>
      </c>
      <c r="O902" s="43">
        <v>0</v>
      </c>
    </row>
    <row r="903" spans="1:15" s="52" customFormat="1" ht="58.5" customHeight="1" x14ac:dyDescent="0.25">
      <c r="A903" s="41">
        <f t="shared" si="147"/>
        <v>835</v>
      </c>
      <c r="B903" s="41">
        <f t="shared" si="148"/>
        <v>8</v>
      </c>
      <c r="C903" s="41">
        <v>2263</v>
      </c>
      <c r="D903" s="42" t="s">
        <v>999</v>
      </c>
      <c r="E903" s="129" t="s">
        <v>836</v>
      </c>
      <c r="F903" s="129" t="s">
        <v>995</v>
      </c>
      <c r="G903" s="41" t="s">
        <v>1000</v>
      </c>
      <c r="H903" s="43">
        <v>76.102999999999994</v>
      </c>
      <c r="I903" s="43">
        <v>38</v>
      </c>
      <c r="J903" s="43">
        <v>0</v>
      </c>
      <c r="K903" s="43">
        <v>22.103000000000002</v>
      </c>
      <c r="L903" s="43">
        <v>0</v>
      </c>
      <c r="M903" s="43">
        <v>5.8</v>
      </c>
      <c r="N903" s="43">
        <v>10.199999999999999</v>
      </c>
      <c r="O903" s="43">
        <v>0</v>
      </c>
    </row>
    <row r="904" spans="1:15" s="52" customFormat="1" ht="56.25" x14ac:dyDescent="0.25">
      <c r="A904" s="41">
        <f t="shared" si="147"/>
        <v>836</v>
      </c>
      <c r="B904" s="41">
        <f t="shared" si="148"/>
        <v>9</v>
      </c>
      <c r="C904" s="62">
        <v>1766</v>
      </c>
      <c r="D904" s="42" t="s">
        <v>1186</v>
      </c>
      <c r="E904" s="129" t="s">
        <v>1065</v>
      </c>
      <c r="F904" s="129" t="s">
        <v>995</v>
      </c>
      <c r="G904" s="41" t="s">
        <v>1000</v>
      </c>
      <c r="H904" s="63">
        <v>298.39800000000002</v>
      </c>
      <c r="I904" s="63">
        <v>149</v>
      </c>
      <c r="J904" s="63">
        <v>40</v>
      </c>
      <c r="K904" s="63">
        <v>58.052</v>
      </c>
      <c r="L904" s="63">
        <v>0</v>
      </c>
      <c r="M904" s="63">
        <v>30</v>
      </c>
      <c r="N904" s="63">
        <v>0</v>
      </c>
      <c r="O904" s="63">
        <v>21.346</v>
      </c>
    </row>
    <row r="905" spans="1:15" s="52" customFormat="1" ht="47.25" x14ac:dyDescent="0.25">
      <c r="A905" s="41">
        <f t="shared" si="147"/>
        <v>837</v>
      </c>
      <c r="B905" s="41">
        <f t="shared" si="148"/>
        <v>10</v>
      </c>
      <c r="C905" s="62">
        <v>1889</v>
      </c>
      <c r="D905" s="42" t="s">
        <v>1183</v>
      </c>
      <c r="E905" s="129" t="s">
        <v>1065</v>
      </c>
      <c r="F905" s="129" t="s">
        <v>1184</v>
      </c>
      <c r="G905" s="41" t="s">
        <v>1185</v>
      </c>
      <c r="H905" s="63">
        <v>299.77699999999999</v>
      </c>
      <c r="I905" s="63">
        <v>149.88800000000001</v>
      </c>
      <c r="J905" s="63">
        <v>74.944000000000003</v>
      </c>
      <c r="K905" s="63">
        <v>0</v>
      </c>
      <c r="L905" s="63">
        <v>0</v>
      </c>
      <c r="M905" s="63">
        <v>0</v>
      </c>
      <c r="N905" s="63">
        <v>69.260000000000005</v>
      </c>
      <c r="O905" s="63">
        <v>5.6849999999999996</v>
      </c>
    </row>
    <row r="906" spans="1:15" s="61" customFormat="1" ht="41.25" customHeight="1" x14ac:dyDescent="0.25">
      <c r="A906" s="41">
        <f t="shared" si="147"/>
        <v>838</v>
      </c>
      <c r="B906" s="41">
        <f t="shared" si="148"/>
        <v>11</v>
      </c>
      <c r="C906" s="41">
        <v>1825</v>
      </c>
      <c r="D906" s="42" t="s">
        <v>1481</v>
      </c>
      <c r="E906" s="129" t="s">
        <v>1231</v>
      </c>
      <c r="F906" s="129" t="s">
        <v>187</v>
      </c>
      <c r="G906" s="130" t="s">
        <v>188</v>
      </c>
      <c r="H906" s="43">
        <v>399.47899999999998</v>
      </c>
      <c r="I906" s="43">
        <v>199.739</v>
      </c>
      <c r="J906" s="43">
        <v>0</v>
      </c>
      <c r="K906" s="43">
        <f>20+68.76</f>
        <v>88.76</v>
      </c>
      <c r="L906" s="43">
        <v>0</v>
      </c>
      <c r="M906" s="43">
        <v>70</v>
      </c>
      <c r="N906" s="43">
        <v>10</v>
      </c>
      <c r="O906" s="43">
        <v>30.98</v>
      </c>
    </row>
    <row r="907" spans="1:15" s="64" customFormat="1" ht="60.75" customHeight="1" x14ac:dyDescent="0.25">
      <c r="A907" s="41">
        <f t="shared" si="147"/>
        <v>839</v>
      </c>
      <c r="B907" s="41">
        <f t="shared" si="148"/>
        <v>12</v>
      </c>
      <c r="C907" s="62">
        <v>1442</v>
      </c>
      <c r="D907" s="131" t="s">
        <v>1902</v>
      </c>
      <c r="E907" s="129" t="s">
        <v>1549</v>
      </c>
      <c r="F907" s="129" t="s">
        <v>1903</v>
      </c>
      <c r="G907" s="41" t="s">
        <v>191</v>
      </c>
      <c r="H907" s="63">
        <v>79.528000000000006</v>
      </c>
      <c r="I907" s="63">
        <v>39.764000000000003</v>
      </c>
      <c r="J907" s="63">
        <v>0</v>
      </c>
      <c r="K907" s="63">
        <v>19.763999999999999</v>
      </c>
      <c r="L907" s="63">
        <v>0</v>
      </c>
      <c r="M907" s="63">
        <v>20</v>
      </c>
      <c r="N907" s="63">
        <v>0</v>
      </c>
      <c r="O907" s="63">
        <v>0</v>
      </c>
    </row>
    <row r="908" spans="1:15" s="64" customFormat="1" ht="78.75" customHeight="1" x14ac:dyDescent="0.25">
      <c r="A908" s="41">
        <f t="shared" si="147"/>
        <v>840</v>
      </c>
      <c r="B908" s="41">
        <f t="shared" si="148"/>
        <v>13</v>
      </c>
      <c r="C908" s="62">
        <v>1555</v>
      </c>
      <c r="D908" s="131" t="s">
        <v>2229</v>
      </c>
      <c r="E908" s="129" t="s">
        <v>1549</v>
      </c>
      <c r="F908" s="129" t="s">
        <v>45</v>
      </c>
      <c r="G908" s="41" t="s">
        <v>1904</v>
      </c>
      <c r="H908" s="63">
        <v>307.86</v>
      </c>
      <c r="I908" s="63">
        <v>153.93</v>
      </c>
      <c r="J908" s="63">
        <v>0</v>
      </c>
      <c r="K908" s="63">
        <v>0</v>
      </c>
      <c r="L908" s="63">
        <v>0</v>
      </c>
      <c r="M908" s="63">
        <v>10</v>
      </c>
      <c r="N908" s="63">
        <v>143.93</v>
      </c>
      <c r="O908" s="63">
        <v>0</v>
      </c>
    </row>
    <row r="909" spans="1:15" s="64" customFormat="1" ht="37.5" x14ac:dyDescent="0.25">
      <c r="A909" s="41">
        <f t="shared" si="147"/>
        <v>841</v>
      </c>
      <c r="B909" s="41">
        <f t="shared" si="148"/>
        <v>14</v>
      </c>
      <c r="C909" s="62">
        <v>1578</v>
      </c>
      <c r="D909" s="131" t="s">
        <v>1905</v>
      </c>
      <c r="E909" s="129" t="s">
        <v>1549</v>
      </c>
      <c r="F909" s="129" t="s">
        <v>1906</v>
      </c>
      <c r="G909" s="41" t="s">
        <v>1907</v>
      </c>
      <c r="H909" s="63">
        <v>56.179000000000002</v>
      </c>
      <c r="I909" s="63">
        <v>28.088999999999999</v>
      </c>
      <c r="J909" s="63">
        <v>0</v>
      </c>
      <c r="K909" s="63">
        <v>10</v>
      </c>
      <c r="L909" s="63">
        <v>0</v>
      </c>
      <c r="M909" s="63">
        <v>18.09</v>
      </c>
      <c r="N909" s="63">
        <v>0</v>
      </c>
      <c r="O909" s="63">
        <v>0</v>
      </c>
    </row>
    <row r="910" spans="1:15" s="64" customFormat="1" ht="56.25" x14ac:dyDescent="0.25">
      <c r="A910" s="41">
        <f t="shared" si="147"/>
        <v>842</v>
      </c>
      <c r="B910" s="41">
        <f t="shared" si="148"/>
        <v>15</v>
      </c>
      <c r="C910" s="62">
        <v>2257</v>
      </c>
      <c r="D910" s="131" t="s">
        <v>1908</v>
      </c>
      <c r="E910" s="129" t="s">
        <v>1549</v>
      </c>
      <c r="F910" s="129" t="s">
        <v>1909</v>
      </c>
      <c r="G910" s="41" t="s">
        <v>1000</v>
      </c>
      <c r="H910" s="63">
        <v>150.001</v>
      </c>
      <c r="I910" s="63">
        <v>75</v>
      </c>
      <c r="J910" s="63">
        <v>0</v>
      </c>
      <c r="K910" s="63">
        <f>22+20</f>
        <v>42</v>
      </c>
      <c r="L910" s="63">
        <v>0</v>
      </c>
      <c r="M910" s="63">
        <v>15.055</v>
      </c>
      <c r="N910" s="63">
        <v>3</v>
      </c>
      <c r="O910" s="63">
        <v>14.946</v>
      </c>
    </row>
    <row r="911" spans="1:15" s="64" customFormat="1" ht="37.5" x14ac:dyDescent="0.25">
      <c r="A911" s="41">
        <f t="shared" si="147"/>
        <v>843</v>
      </c>
      <c r="B911" s="41">
        <f t="shared" si="148"/>
        <v>16</v>
      </c>
      <c r="C911" s="62">
        <v>2316</v>
      </c>
      <c r="D911" s="131" t="s">
        <v>1910</v>
      </c>
      <c r="E911" s="129" t="s">
        <v>1549</v>
      </c>
      <c r="F911" s="129" t="s">
        <v>1909</v>
      </c>
      <c r="G911" s="41" t="s">
        <v>1911</v>
      </c>
      <c r="H911" s="63">
        <v>99.138999999999996</v>
      </c>
      <c r="I911" s="63">
        <v>49.56</v>
      </c>
      <c r="J911" s="63">
        <v>0</v>
      </c>
      <c r="K911" s="63">
        <v>33.579000000000001</v>
      </c>
      <c r="L911" s="63">
        <v>0</v>
      </c>
      <c r="M911" s="63">
        <v>9</v>
      </c>
      <c r="N911" s="63">
        <v>7</v>
      </c>
      <c r="O911" s="63">
        <v>0</v>
      </c>
    </row>
    <row r="912" spans="1:15" s="64" customFormat="1" ht="56.25" x14ac:dyDescent="0.25">
      <c r="A912" s="41">
        <f t="shared" si="147"/>
        <v>844</v>
      </c>
      <c r="B912" s="41">
        <f t="shared" si="148"/>
        <v>17</v>
      </c>
      <c r="C912" s="62">
        <v>2327</v>
      </c>
      <c r="D912" s="131" t="s">
        <v>1912</v>
      </c>
      <c r="E912" s="129" t="s">
        <v>1549</v>
      </c>
      <c r="F912" s="129" t="s">
        <v>1909</v>
      </c>
      <c r="G912" s="41" t="s">
        <v>189</v>
      </c>
      <c r="H912" s="63">
        <v>299.89</v>
      </c>
      <c r="I912" s="63">
        <v>149.4</v>
      </c>
      <c r="J912" s="63">
        <v>0</v>
      </c>
      <c r="K912" s="63">
        <v>105.19</v>
      </c>
      <c r="L912" s="63">
        <v>0</v>
      </c>
      <c r="M912" s="63">
        <v>43</v>
      </c>
      <c r="N912" s="63">
        <v>2.2999999999999998</v>
      </c>
      <c r="O912" s="63">
        <v>0</v>
      </c>
    </row>
    <row r="913" spans="1:15" s="64" customFormat="1" ht="63" customHeight="1" x14ac:dyDescent="0.25">
      <c r="A913" s="41">
        <f t="shared" si="147"/>
        <v>845</v>
      </c>
      <c r="B913" s="41">
        <f t="shared" si="148"/>
        <v>18</v>
      </c>
      <c r="C913" s="62">
        <v>2328</v>
      </c>
      <c r="D913" s="131" t="s">
        <v>1913</v>
      </c>
      <c r="E913" s="129" t="s">
        <v>1549</v>
      </c>
      <c r="F913" s="129" t="s">
        <v>995</v>
      </c>
      <c r="G913" s="41" t="s">
        <v>1000</v>
      </c>
      <c r="H913" s="63">
        <v>299.32100000000003</v>
      </c>
      <c r="I913" s="63">
        <v>149.6</v>
      </c>
      <c r="J913" s="63">
        <v>0</v>
      </c>
      <c r="K913" s="63">
        <f>52.821+40</f>
        <v>92.820999999999998</v>
      </c>
      <c r="L913" s="63">
        <v>0</v>
      </c>
      <c r="M913" s="63">
        <v>30</v>
      </c>
      <c r="N913" s="63">
        <v>10</v>
      </c>
      <c r="O913" s="63">
        <v>16.899999999999999</v>
      </c>
    </row>
    <row r="914" spans="1:15" s="64" customFormat="1" ht="63" customHeight="1" x14ac:dyDescent="0.25">
      <c r="A914" s="41">
        <f t="shared" si="147"/>
        <v>846</v>
      </c>
      <c r="B914" s="41">
        <f t="shared" si="148"/>
        <v>19</v>
      </c>
      <c r="C914" s="62">
        <v>2647</v>
      </c>
      <c r="D914" s="131" t="s">
        <v>1914</v>
      </c>
      <c r="E914" s="129" t="s">
        <v>1549</v>
      </c>
      <c r="F914" s="129" t="s">
        <v>664</v>
      </c>
      <c r="G914" s="41" t="s">
        <v>665</v>
      </c>
      <c r="H914" s="63">
        <v>140</v>
      </c>
      <c r="I914" s="63">
        <v>70</v>
      </c>
      <c r="J914" s="63">
        <v>0</v>
      </c>
      <c r="K914" s="63">
        <v>30</v>
      </c>
      <c r="L914" s="63">
        <v>0</v>
      </c>
      <c r="M914" s="63">
        <v>25</v>
      </c>
      <c r="N914" s="63">
        <v>15</v>
      </c>
      <c r="O914" s="63">
        <v>0</v>
      </c>
    </row>
    <row r="915" spans="1:15" s="61" customFormat="1" ht="60" customHeight="1" x14ac:dyDescent="0.25">
      <c r="A915" s="41">
        <f t="shared" si="147"/>
        <v>847</v>
      </c>
      <c r="B915" s="41">
        <f t="shared" si="148"/>
        <v>20</v>
      </c>
      <c r="C915" s="41">
        <v>1839</v>
      </c>
      <c r="D915" s="42" t="s">
        <v>2222</v>
      </c>
      <c r="E915" s="129" t="s">
        <v>2030</v>
      </c>
      <c r="F915" s="129" t="s">
        <v>1903</v>
      </c>
      <c r="G915" s="41" t="s">
        <v>191</v>
      </c>
      <c r="H915" s="43">
        <v>157.96</v>
      </c>
      <c r="I915" s="43">
        <v>78.98</v>
      </c>
      <c r="J915" s="43">
        <v>0</v>
      </c>
      <c r="K915" s="43">
        <f>18.98+25</f>
        <v>43.980000000000004</v>
      </c>
      <c r="L915" s="43">
        <v>0</v>
      </c>
      <c r="M915" s="43">
        <v>35</v>
      </c>
      <c r="N915" s="43">
        <v>0</v>
      </c>
      <c r="O915" s="43">
        <v>0</v>
      </c>
    </row>
    <row r="916" spans="1:15" s="61" customFormat="1" ht="37.5" x14ac:dyDescent="0.25">
      <c r="A916" s="41">
        <f t="shared" si="147"/>
        <v>848</v>
      </c>
      <c r="B916" s="41">
        <f t="shared" si="148"/>
        <v>21</v>
      </c>
      <c r="C916" s="41">
        <v>2359</v>
      </c>
      <c r="D916" s="42" t="s">
        <v>2223</v>
      </c>
      <c r="E916" s="129" t="s">
        <v>2030</v>
      </c>
      <c r="F916" s="129" t="s">
        <v>2224</v>
      </c>
      <c r="G916" s="41" t="s">
        <v>1185</v>
      </c>
      <c r="H916" s="43">
        <v>455.30399999999997</v>
      </c>
      <c r="I916" s="43">
        <v>200</v>
      </c>
      <c r="J916" s="43">
        <v>0</v>
      </c>
      <c r="K916" s="43">
        <f>76.695+70</f>
        <v>146.69499999999999</v>
      </c>
      <c r="L916" s="43">
        <v>0</v>
      </c>
      <c r="M916" s="43">
        <v>55</v>
      </c>
      <c r="N916" s="43">
        <v>20.908999999999999</v>
      </c>
      <c r="O916" s="43">
        <v>32.700000000000003</v>
      </c>
    </row>
    <row r="917" spans="1:15" s="61" customFormat="1" ht="47.25" x14ac:dyDescent="0.25">
      <c r="A917" s="41">
        <f t="shared" si="147"/>
        <v>849</v>
      </c>
      <c r="B917" s="41">
        <f t="shared" si="148"/>
        <v>22</v>
      </c>
      <c r="C917" s="41">
        <v>2484</v>
      </c>
      <c r="D917" s="42" t="s">
        <v>2225</v>
      </c>
      <c r="E917" s="129" t="s">
        <v>2030</v>
      </c>
      <c r="F917" s="129" t="s">
        <v>2226</v>
      </c>
      <c r="G917" s="41" t="s">
        <v>192</v>
      </c>
      <c r="H917" s="43">
        <v>474.40899999999999</v>
      </c>
      <c r="I917" s="43">
        <v>200</v>
      </c>
      <c r="J917" s="43">
        <v>64.409000000000006</v>
      </c>
      <c r="K917" s="43">
        <v>120</v>
      </c>
      <c r="L917" s="43">
        <v>0</v>
      </c>
      <c r="M917" s="43">
        <v>90</v>
      </c>
      <c r="N917" s="43">
        <v>0</v>
      </c>
      <c r="O917" s="43">
        <v>0</v>
      </c>
    </row>
    <row r="918" spans="1:15" s="61" customFormat="1" ht="45.75" customHeight="1" x14ac:dyDescent="0.25">
      <c r="A918" s="41">
        <f t="shared" si="147"/>
        <v>850</v>
      </c>
      <c r="B918" s="41">
        <f t="shared" si="148"/>
        <v>23</v>
      </c>
      <c r="C918" s="41">
        <v>2505</v>
      </c>
      <c r="D918" s="42" t="s">
        <v>2227</v>
      </c>
      <c r="E918" s="129" t="s">
        <v>2030</v>
      </c>
      <c r="F918" s="129" t="s">
        <v>45</v>
      </c>
      <c r="G918" s="41" t="s">
        <v>186</v>
      </c>
      <c r="H918" s="43">
        <v>130.90799999999999</v>
      </c>
      <c r="I918" s="43">
        <v>65.453999999999994</v>
      </c>
      <c r="J918" s="43">
        <v>0</v>
      </c>
      <c r="K918" s="43">
        <v>30</v>
      </c>
      <c r="L918" s="43">
        <v>0</v>
      </c>
      <c r="M918" s="43">
        <v>30</v>
      </c>
      <c r="N918" s="43">
        <v>5.4539999999999997</v>
      </c>
      <c r="O918" s="43">
        <v>0</v>
      </c>
    </row>
    <row r="919" spans="1:15" s="61" customFormat="1" ht="42.75" customHeight="1" x14ac:dyDescent="0.25">
      <c r="A919" s="41">
        <f t="shared" si="147"/>
        <v>851</v>
      </c>
      <c r="B919" s="41">
        <f t="shared" si="148"/>
        <v>24</v>
      </c>
      <c r="C919" s="41">
        <v>2579</v>
      </c>
      <c r="D919" s="42" t="s">
        <v>2228</v>
      </c>
      <c r="E919" s="129" t="s">
        <v>2030</v>
      </c>
      <c r="F919" s="129" t="s">
        <v>45</v>
      </c>
      <c r="G919" s="41" t="s">
        <v>665</v>
      </c>
      <c r="H919" s="43">
        <v>100.77200000000001</v>
      </c>
      <c r="I919" s="43">
        <v>50.386000000000003</v>
      </c>
      <c r="J919" s="43">
        <v>0</v>
      </c>
      <c r="K919" s="43">
        <v>27.385999999999999</v>
      </c>
      <c r="L919" s="43">
        <v>0</v>
      </c>
      <c r="M919" s="43">
        <v>18</v>
      </c>
      <c r="N919" s="43">
        <v>5</v>
      </c>
      <c r="O919" s="43">
        <v>0</v>
      </c>
    </row>
    <row r="920" spans="1:15" s="17" customFormat="1" ht="20.25" x14ac:dyDescent="0.25">
      <c r="A920" s="14"/>
      <c r="B920" s="25">
        <v>2</v>
      </c>
      <c r="C920" s="15"/>
      <c r="D920" s="18" t="s">
        <v>194</v>
      </c>
      <c r="E920" s="69"/>
      <c r="F920" s="69"/>
      <c r="G920" s="16"/>
      <c r="H920" s="26">
        <f>SUM(H921:H922)</f>
        <v>599.63300000000004</v>
      </c>
      <c r="I920" s="26">
        <f t="shared" ref="I920:O920" si="149">SUM(I921:I922)</f>
        <v>298</v>
      </c>
      <c r="J920" s="26">
        <f t="shared" si="149"/>
        <v>0</v>
      </c>
      <c r="K920" s="26">
        <f t="shared" si="149"/>
        <v>0</v>
      </c>
      <c r="L920" s="26">
        <f t="shared" si="149"/>
        <v>161.63300000000001</v>
      </c>
      <c r="M920" s="26">
        <f t="shared" si="149"/>
        <v>140</v>
      </c>
      <c r="N920" s="26">
        <f t="shared" si="149"/>
        <v>0</v>
      </c>
      <c r="O920" s="26">
        <f t="shared" si="149"/>
        <v>0</v>
      </c>
    </row>
    <row r="921" spans="1:15" s="61" customFormat="1" ht="60.75" customHeight="1" x14ac:dyDescent="0.25">
      <c r="A921" s="41">
        <f>A919+1</f>
        <v>852</v>
      </c>
      <c r="B921" s="41">
        <v>1</v>
      </c>
      <c r="C921" s="41">
        <v>1266</v>
      </c>
      <c r="D921" s="42" t="s">
        <v>670</v>
      </c>
      <c r="E921" s="129" t="s">
        <v>43</v>
      </c>
      <c r="F921" s="129" t="s">
        <v>193</v>
      </c>
      <c r="G921" s="41" t="s">
        <v>671</v>
      </c>
      <c r="H921" s="43">
        <v>299.63799999999998</v>
      </c>
      <c r="I921" s="43">
        <v>149</v>
      </c>
      <c r="J921" s="43">
        <v>0</v>
      </c>
      <c r="K921" s="43">
        <v>0</v>
      </c>
      <c r="L921" s="43">
        <v>80.638000000000005</v>
      </c>
      <c r="M921" s="43">
        <v>70</v>
      </c>
      <c r="N921" s="43">
        <v>0</v>
      </c>
      <c r="O921" s="43">
        <v>0</v>
      </c>
    </row>
    <row r="922" spans="1:15" s="61" customFormat="1" ht="66" customHeight="1" x14ac:dyDescent="0.25">
      <c r="A922" s="41">
        <f>A921+1</f>
        <v>853</v>
      </c>
      <c r="B922" s="41">
        <f>B921+1</f>
        <v>2</v>
      </c>
      <c r="C922" s="41">
        <v>1273</v>
      </c>
      <c r="D922" s="42" t="s">
        <v>672</v>
      </c>
      <c r="E922" s="129" t="s">
        <v>43</v>
      </c>
      <c r="F922" s="129" t="s">
        <v>193</v>
      </c>
      <c r="G922" s="41" t="s">
        <v>671</v>
      </c>
      <c r="H922" s="43">
        <v>299.995</v>
      </c>
      <c r="I922" s="43">
        <v>149</v>
      </c>
      <c r="J922" s="43">
        <v>0</v>
      </c>
      <c r="K922" s="43">
        <v>0</v>
      </c>
      <c r="L922" s="43">
        <v>80.995000000000005</v>
      </c>
      <c r="M922" s="43">
        <v>70</v>
      </c>
      <c r="N922" s="43">
        <v>0</v>
      </c>
      <c r="O922" s="43">
        <v>0</v>
      </c>
    </row>
    <row r="923" spans="1:15" s="17" customFormat="1" ht="20.25" x14ac:dyDescent="0.25">
      <c r="A923" s="14"/>
      <c r="B923" s="25">
        <v>7</v>
      </c>
      <c r="C923" s="15"/>
      <c r="D923" s="18" t="s">
        <v>38</v>
      </c>
      <c r="E923" s="69"/>
      <c r="F923" s="69"/>
      <c r="G923" s="16"/>
      <c r="H923" s="26">
        <f>SUM(H924:H930)</f>
        <v>2198.663</v>
      </c>
      <c r="I923" s="26">
        <f t="shared" ref="I923:O923" si="150">SUM(I924:I930)</f>
        <v>1097.5260000000001</v>
      </c>
      <c r="J923" s="26">
        <f t="shared" si="150"/>
        <v>0</v>
      </c>
      <c r="K923" s="26">
        <f t="shared" si="150"/>
        <v>0</v>
      </c>
      <c r="L923" s="26">
        <f t="shared" si="150"/>
        <v>664.05099999999993</v>
      </c>
      <c r="M923" s="26">
        <f t="shared" si="150"/>
        <v>35</v>
      </c>
      <c r="N923" s="26">
        <f t="shared" si="150"/>
        <v>333.59700000000004</v>
      </c>
      <c r="O923" s="26">
        <f t="shared" si="150"/>
        <v>68.489000000000004</v>
      </c>
    </row>
    <row r="924" spans="1:15" s="61" customFormat="1" ht="66" customHeight="1" x14ac:dyDescent="0.25">
      <c r="A924" s="41">
        <f>A922+1</f>
        <v>854</v>
      </c>
      <c r="B924" s="41">
        <v>1</v>
      </c>
      <c r="C924" s="41">
        <v>2388</v>
      </c>
      <c r="D924" s="42" t="s">
        <v>674</v>
      </c>
      <c r="E924" s="129" t="s">
        <v>43</v>
      </c>
      <c r="F924" s="129" t="s">
        <v>195</v>
      </c>
      <c r="G924" s="41" t="s">
        <v>197</v>
      </c>
      <c r="H924" s="43">
        <v>203.73400000000001</v>
      </c>
      <c r="I924" s="43">
        <v>101.5</v>
      </c>
      <c r="J924" s="43">
        <v>0</v>
      </c>
      <c r="K924" s="43">
        <v>0</v>
      </c>
      <c r="L924" s="43">
        <v>60.954000000000001</v>
      </c>
      <c r="M924" s="43">
        <v>4</v>
      </c>
      <c r="N924" s="43">
        <v>30</v>
      </c>
      <c r="O924" s="43">
        <v>7.28</v>
      </c>
    </row>
    <row r="925" spans="1:15" s="61" customFormat="1" ht="66" customHeight="1" x14ac:dyDescent="0.25">
      <c r="A925" s="41">
        <f t="shared" ref="A925:B930" si="151">A924+1</f>
        <v>855</v>
      </c>
      <c r="B925" s="41">
        <f t="shared" si="151"/>
        <v>2</v>
      </c>
      <c r="C925" s="41">
        <v>2457</v>
      </c>
      <c r="D925" s="42" t="s">
        <v>673</v>
      </c>
      <c r="E925" s="129" t="s">
        <v>43</v>
      </c>
      <c r="F925" s="129" t="s">
        <v>195</v>
      </c>
      <c r="G925" s="41" t="s">
        <v>196</v>
      </c>
      <c r="H925" s="43">
        <v>297.20499999999998</v>
      </c>
      <c r="I925" s="43">
        <v>147.6</v>
      </c>
      <c r="J925" s="43">
        <v>0</v>
      </c>
      <c r="K925" s="43">
        <v>0</v>
      </c>
      <c r="L925" s="43">
        <v>89.6</v>
      </c>
      <c r="M925" s="43">
        <v>5</v>
      </c>
      <c r="N925" s="43">
        <v>38.948999999999998</v>
      </c>
      <c r="O925" s="43">
        <v>16.056000000000001</v>
      </c>
    </row>
    <row r="926" spans="1:15" s="61" customFormat="1" ht="66" customHeight="1" x14ac:dyDescent="0.25">
      <c r="A926" s="41">
        <f t="shared" si="151"/>
        <v>856</v>
      </c>
      <c r="B926" s="41">
        <f t="shared" si="151"/>
        <v>3</v>
      </c>
      <c r="C926" s="41">
        <v>2349</v>
      </c>
      <c r="D926" s="42" t="s">
        <v>1001</v>
      </c>
      <c r="E926" s="129" t="s">
        <v>836</v>
      </c>
      <c r="F926" s="129" t="s">
        <v>195</v>
      </c>
      <c r="G926" s="41" t="s">
        <v>196</v>
      </c>
      <c r="H926" s="43">
        <v>400</v>
      </c>
      <c r="I926" s="43">
        <v>200</v>
      </c>
      <c r="J926" s="43">
        <v>0</v>
      </c>
      <c r="K926" s="43">
        <v>0</v>
      </c>
      <c r="L926" s="43">
        <v>115</v>
      </c>
      <c r="M926" s="43">
        <v>10</v>
      </c>
      <c r="N926" s="43">
        <v>75</v>
      </c>
      <c r="O926" s="43">
        <v>0</v>
      </c>
    </row>
    <row r="927" spans="1:15" s="61" customFormat="1" ht="66" customHeight="1" x14ac:dyDescent="0.25">
      <c r="A927" s="41">
        <f t="shared" si="151"/>
        <v>857</v>
      </c>
      <c r="B927" s="41">
        <f t="shared" si="151"/>
        <v>4</v>
      </c>
      <c r="C927" s="41">
        <v>2352</v>
      </c>
      <c r="D927" s="42" t="s">
        <v>1482</v>
      </c>
      <c r="E927" s="129" t="s">
        <v>1231</v>
      </c>
      <c r="F927" s="129" t="s">
        <v>195</v>
      </c>
      <c r="G927" s="41" t="s">
        <v>1483</v>
      </c>
      <c r="H927" s="43">
        <v>299.62799999999999</v>
      </c>
      <c r="I927" s="43">
        <v>149.81399999999999</v>
      </c>
      <c r="J927" s="43">
        <v>0</v>
      </c>
      <c r="K927" s="43">
        <v>0</v>
      </c>
      <c r="L927" s="43">
        <v>89.289000000000001</v>
      </c>
      <c r="M927" s="43">
        <v>5</v>
      </c>
      <c r="N927" s="43">
        <v>25.689</v>
      </c>
      <c r="O927" s="43">
        <v>29.835999999999999</v>
      </c>
    </row>
    <row r="928" spans="1:15" s="61" customFormat="1" ht="63.75" customHeight="1" x14ac:dyDescent="0.25">
      <c r="A928" s="41">
        <f t="shared" si="151"/>
        <v>858</v>
      </c>
      <c r="B928" s="41">
        <f t="shared" si="151"/>
        <v>5</v>
      </c>
      <c r="C928" s="41">
        <v>2436</v>
      </c>
      <c r="D928" s="42" t="s">
        <v>1484</v>
      </c>
      <c r="E928" s="129" t="s">
        <v>1231</v>
      </c>
      <c r="F928" s="129" t="s">
        <v>195</v>
      </c>
      <c r="G928" s="41" t="s">
        <v>197</v>
      </c>
      <c r="H928" s="43">
        <v>298.87</v>
      </c>
      <c r="I928" s="43">
        <v>149</v>
      </c>
      <c r="J928" s="43">
        <v>0</v>
      </c>
      <c r="K928" s="43">
        <v>0</v>
      </c>
      <c r="L928" s="43">
        <v>89.552999999999997</v>
      </c>
      <c r="M928" s="43">
        <v>6</v>
      </c>
      <c r="N928" s="43">
        <v>39</v>
      </c>
      <c r="O928" s="43">
        <v>15.317</v>
      </c>
    </row>
    <row r="929" spans="1:15" s="61" customFormat="1" ht="63.75" customHeight="1" x14ac:dyDescent="0.25">
      <c r="A929" s="41">
        <f t="shared" si="151"/>
        <v>859</v>
      </c>
      <c r="B929" s="41">
        <f t="shared" si="151"/>
        <v>6</v>
      </c>
      <c r="C929" s="41">
        <v>1554</v>
      </c>
      <c r="D929" s="42" t="s">
        <v>2230</v>
      </c>
      <c r="E929" s="129" t="s">
        <v>2030</v>
      </c>
      <c r="F929" s="129" t="s">
        <v>195</v>
      </c>
      <c r="G929" s="41" t="s">
        <v>2231</v>
      </c>
      <c r="H929" s="43">
        <v>399.28100000000001</v>
      </c>
      <c r="I929" s="43">
        <v>199.64</v>
      </c>
      <c r="J929" s="43">
        <v>0</v>
      </c>
      <c r="K929" s="43">
        <v>0</v>
      </c>
      <c r="L929" s="43">
        <v>126.97199999999999</v>
      </c>
      <c r="M929" s="43">
        <v>0</v>
      </c>
      <c r="N929" s="43">
        <v>72.668999999999997</v>
      </c>
      <c r="O929" s="43">
        <v>0</v>
      </c>
    </row>
    <row r="930" spans="1:15" s="61" customFormat="1" ht="63.75" customHeight="1" x14ac:dyDescent="0.25">
      <c r="A930" s="41">
        <f t="shared" si="151"/>
        <v>860</v>
      </c>
      <c r="B930" s="41">
        <f t="shared" si="151"/>
        <v>7</v>
      </c>
      <c r="C930" s="41">
        <v>2351</v>
      </c>
      <c r="D930" s="42" t="s">
        <v>2232</v>
      </c>
      <c r="E930" s="129" t="s">
        <v>2030</v>
      </c>
      <c r="F930" s="129" t="s">
        <v>195</v>
      </c>
      <c r="G930" s="41" t="s">
        <v>2233</v>
      </c>
      <c r="H930" s="43">
        <v>299.94499999999999</v>
      </c>
      <c r="I930" s="43">
        <v>149.97200000000001</v>
      </c>
      <c r="J930" s="43">
        <v>0</v>
      </c>
      <c r="K930" s="43">
        <v>0</v>
      </c>
      <c r="L930" s="43">
        <v>92.683000000000007</v>
      </c>
      <c r="M930" s="43">
        <v>5</v>
      </c>
      <c r="N930" s="43">
        <v>52.29</v>
      </c>
      <c r="O930" s="43">
        <v>0</v>
      </c>
    </row>
    <row r="931" spans="1:15" s="17" customFormat="1" ht="20.25" x14ac:dyDescent="0.25">
      <c r="A931" s="14"/>
      <c r="B931" s="25">
        <v>3</v>
      </c>
      <c r="C931" s="15"/>
      <c r="D931" s="18" t="s">
        <v>39</v>
      </c>
      <c r="E931" s="69"/>
      <c r="F931" s="69"/>
      <c r="G931" s="16"/>
      <c r="H931" s="26">
        <f>SUM(H932:H934)</f>
        <v>1211.028</v>
      </c>
      <c r="I931" s="26">
        <f t="shared" ref="I931:O931" si="152">SUM(I932:I934)</f>
        <v>518.25599999999997</v>
      </c>
      <c r="J931" s="26">
        <f t="shared" si="152"/>
        <v>0</v>
      </c>
      <c r="K931" s="26">
        <f t="shared" si="152"/>
        <v>0</v>
      </c>
      <c r="L931" s="26">
        <f t="shared" si="152"/>
        <v>475.58700000000005</v>
      </c>
      <c r="M931" s="26">
        <f t="shared" si="152"/>
        <v>35</v>
      </c>
      <c r="N931" s="26">
        <f t="shared" si="152"/>
        <v>182.185</v>
      </c>
      <c r="O931" s="26">
        <f t="shared" si="152"/>
        <v>0</v>
      </c>
    </row>
    <row r="932" spans="1:15" s="61" customFormat="1" ht="63.75" customHeight="1" x14ac:dyDescent="0.25">
      <c r="A932" s="41">
        <f>A930+1</f>
        <v>861</v>
      </c>
      <c r="B932" s="41">
        <v>1</v>
      </c>
      <c r="C932" s="41">
        <v>1160</v>
      </c>
      <c r="D932" s="42" t="s">
        <v>1485</v>
      </c>
      <c r="E932" s="129" t="s">
        <v>1231</v>
      </c>
      <c r="F932" s="129" t="s">
        <v>1486</v>
      </c>
      <c r="G932" s="41" t="s">
        <v>1487</v>
      </c>
      <c r="H932" s="43">
        <v>236.512</v>
      </c>
      <c r="I932" s="43">
        <v>118.256</v>
      </c>
      <c r="J932" s="43">
        <v>0</v>
      </c>
      <c r="K932" s="43">
        <v>0</v>
      </c>
      <c r="L932" s="43">
        <v>72.256</v>
      </c>
      <c r="M932" s="43">
        <v>10</v>
      </c>
      <c r="N932" s="43">
        <v>36</v>
      </c>
      <c r="O932" s="43">
        <v>0</v>
      </c>
    </row>
    <row r="933" spans="1:15" s="61" customFormat="1" ht="63.75" customHeight="1" x14ac:dyDescent="0.25">
      <c r="A933" s="41">
        <f>A932+1</f>
        <v>862</v>
      </c>
      <c r="B933" s="41">
        <f>B932+1</f>
        <v>2</v>
      </c>
      <c r="C933" s="41">
        <v>1161</v>
      </c>
      <c r="D933" s="42" t="s">
        <v>2234</v>
      </c>
      <c r="E933" s="129" t="s">
        <v>2030</v>
      </c>
      <c r="F933" s="129" t="s">
        <v>1486</v>
      </c>
      <c r="G933" s="41" t="s">
        <v>2235</v>
      </c>
      <c r="H933" s="43">
        <v>483.62900000000002</v>
      </c>
      <c r="I933" s="43">
        <v>200</v>
      </c>
      <c r="J933" s="43">
        <v>0</v>
      </c>
      <c r="K933" s="43">
        <v>0</v>
      </c>
      <c r="L933" s="43">
        <v>201.07900000000001</v>
      </c>
      <c r="M933" s="43">
        <v>10</v>
      </c>
      <c r="N933" s="43">
        <v>72.55</v>
      </c>
      <c r="O933" s="43">
        <v>0</v>
      </c>
    </row>
    <row r="934" spans="1:15" s="61" customFormat="1" ht="67.5" customHeight="1" x14ac:dyDescent="0.25">
      <c r="A934" s="41">
        <f>A933+1</f>
        <v>863</v>
      </c>
      <c r="B934" s="41">
        <f>B933+1</f>
        <v>3</v>
      </c>
      <c r="C934" s="41">
        <v>2507</v>
      </c>
      <c r="D934" s="42" t="s">
        <v>2236</v>
      </c>
      <c r="E934" s="129" t="s">
        <v>2030</v>
      </c>
      <c r="F934" s="129" t="s">
        <v>1486</v>
      </c>
      <c r="G934" s="41" t="s">
        <v>2237</v>
      </c>
      <c r="H934" s="43">
        <v>490.887</v>
      </c>
      <c r="I934" s="43">
        <v>200</v>
      </c>
      <c r="J934" s="43">
        <v>0</v>
      </c>
      <c r="K934" s="43">
        <v>0</v>
      </c>
      <c r="L934" s="43">
        <v>202.25200000000001</v>
      </c>
      <c r="M934" s="43">
        <v>15</v>
      </c>
      <c r="N934" s="43">
        <v>73.635000000000005</v>
      </c>
      <c r="O934" s="43">
        <v>0</v>
      </c>
    </row>
    <row r="935" spans="1:15" s="17" customFormat="1" ht="20.25" x14ac:dyDescent="0.25">
      <c r="A935" s="14"/>
      <c r="B935" s="25">
        <v>5</v>
      </c>
      <c r="C935" s="15"/>
      <c r="D935" s="18" t="s">
        <v>198</v>
      </c>
      <c r="E935" s="69"/>
      <c r="F935" s="69"/>
      <c r="G935" s="16"/>
      <c r="H935" s="26">
        <f>SUM(H936:H940)</f>
        <v>958.48500000000001</v>
      </c>
      <c r="I935" s="26">
        <f t="shared" ref="I935:O935" si="153">SUM(I936:I940)</f>
        <v>426.30899999999997</v>
      </c>
      <c r="J935" s="26">
        <f t="shared" si="153"/>
        <v>0</v>
      </c>
      <c r="K935" s="26">
        <f t="shared" si="153"/>
        <v>0</v>
      </c>
      <c r="L935" s="26">
        <f t="shared" si="153"/>
        <v>316.041</v>
      </c>
      <c r="M935" s="26">
        <f t="shared" si="153"/>
        <v>193.22200000000004</v>
      </c>
      <c r="N935" s="26">
        <f t="shared" si="153"/>
        <v>22.913</v>
      </c>
      <c r="O935" s="26">
        <f t="shared" si="153"/>
        <v>0</v>
      </c>
    </row>
    <row r="936" spans="1:15" s="61" customFormat="1" ht="67.5" customHeight="1" x14ac:dyDescent="0.25">
      <c r="A936" s="41">
        <f>A934+1</f>
        <v>864</v>
      </c>
      <c r="B936" s="41">
        <v>1</v>
      </c>
      <c r="C936" s="41">
        <v>1301</v>
      </c>
      <c r="D936" s="42" t="s">
        <v>1002</v>
      </c>
      <c r="E936" s="129" t="s">
        <v>836</v>
      </c>
      <c r="F936" s="129" t="s">
        <v>1003</v>
      </c>
      <c r="G936" s="41" t="s">
        <v>1004</v>
      </c>
      <c r="H936" s="43">
        <v>210.523</v>
      </c>
      <c r="I936" s="43">
        <v>100</v>
      </c>
      <c r="J936" s="43">
        <v>0</v>
      </c>
      <c r="K936" s="43">
        <v>0</v>
      </c>
      <c r="L936" s="43">
        <v>64.313000000000002</v>
      </c>
      <c r="M936" s="43">
        <v>44.21</v>
      </c>
      <c r="N936" s="43">
        <v>2</v>
      </c>
      <c r="O936" s="43">
        <v>0</v>
      </c>
    </row>
    <row r="937" spans="1:15" s="61" customFormat="1" ht="67.5" customHeight="1" x14ac:dyDescent="0.25">
      <c r="A937" s="41">
        <f t="shared" ref="A937:B940" si="154">A936+1</f>
        <v>865</v>
      </c>
      <c r="B937" s="41">
        <f t="shared" si="154"/>
        <v>2</v>
      </c>
      <c r="C937" s="41">
        <v>1463</v>
      </c>
      <c r="D937" s="42" t="s">
        <v>1005</v>
      </c>
      <c r="E937" s="129" t="s">
        <v>836</v>
      </c>
      <c r="F937" s="129" t="s">
        <v>1006</v>
      </c>
      <c r="G937" s="41" t="s">
        <v>1007</v>
      </c>
      <c r="H937" s="43">
        <v>167.221</v>
      </c>
      <c r="I937" s="43">
        <v>73.611000000000004</v>
      </c>
      <c r="J937" s="43">
        <v>0</v>
      </c>
      <c r="K937" s="43">
        <v>0</v>
      </c>
      <c r="L937" s="43">
        <v>53.61</v>
      </c>
      <c r="M937" s="43">
        <v>40</v>
      </c>
      <c r="N937" s="43">
        <v>0</v>
      </c>
      <c r="O937" s="43">
        <v>0</v>
      </c>
    </row>
    <row r="938" spans="1:15" s="61" customFormat="1" ht="67.5" customHeight="1" x14ac:dyDescent="0.25">
      <c r="A938" s="41">
        <f t="shared" si="154"/>
        <v>866</v>
      </c>
      <c r="B938" s="41">
        <f t="shared" si="154"/>
        <v>3</v>
      </c>
      <c r="C938" s="41">
        <v>1464</v>
      </c>
      <c r="D938" s="42" t="s">
        <v>1008</v>
      </c>
      <c r="E938" s="129" t="s">
        <v>836</v>
      </c>
      <c r="F938" s="129" t="s">
        <v>1006</v>
      </c>
      <c r="G938" s="41" t="s">
        <v>1009</v>
      </c>
      <c r="H938" s="43">
        <v>167.221</v>
      </c>
      <c r="I938" s="43">
        <v>75</v>
      </c>
      <c r="J938" s="43">
        <v>0</v>
      </c>
      <c r="K938" s="43">
        <v>0</v>
      </c>
      <c r="L938" s="43">
        <v>56.220999999999997</v>
      </c>
      <c r="M938" s="43">
        <v>17.087</v>
      </c>
      <c r="N938" s="43">
        <v>18.913</v>
      </c>
      <c r="O938" s="43">
        <v>0</v>
      </c>
    </row>
    <row r="939" spans="1:15" s="61" customFormat="1" ht="67.5" customHeight="1" x14ac:dyDescent="0.25">
      <c r="A939" s="41">
        <f t="shared" si="154"/>
        <v>867</v>
      </c>
      <c r="B939" s="41">
        <f t="shared" si="154"/>
        <v>4</v>
      </c>
      <c r="C939" s="41">
        <v>1612</v>
      </c>
      <c r="D939" s="42" t="s">
        <v>1488</v>
      </c>
      <c r="E939" s="129" t="s">
        <v>1231</v>
      </c>
      <c r="F939" s="129" t="s">
        <v>1006</v>
      </c>
      <c r="G939" s="41" t="s">
        <v>1489</v>
      </c>
      <c r="H939" s="43">
        <v>131.423</v>
      </c>
      <c r="I939" s="43">
        <v>57.698</v>
      </c>
      <c r="J939" s="43">
        <v>0</v>
      </c>
      <c r="K939" s="43">
        <v>0</v>
      </c>
      <c r="L939" s="43">
        <v>45</v>
      </c>
      <c r="M939" s="43">
        <v>26.725000000000001</v>
      </c>
      <c r="N939" s="43">
        <v>2</v>
      </c>
      <c r="O939" s="43">
        <v>0</v>
      </c>
    </row>
    <row r="940" spans="1:15" s="61" customFormat="1" ht="67.5" customHeight="1" x14ac:dyDescent="0.25">
      <c r="A940" s="41">
        <f t="shared" si="154"/>
        <v>868</v>
      </c>
      <c r="B940" s="41">
        <f t="shared" si="154"/>
        <v>5</v>
      </c>
      <c r="C940" s="41">
        <v>1304</v>
      </c>
      <c r="D940" s="42" t="s">
        <v>1490</v>
      </c>
      <c r="E940" s="129" t="s">
        <v>1231</v>
      </c>
      <c r="F940" s="129" t="s">
        <v>1006</v>
      </c>
      <c r="G940" s="41" t="s">
        <v>1491</v>
      </c>
      <c r="H940" s="43">
        <v>282.09699999999998</v>
      </c>
      <c r="I940" s="43">
        <v>120</v>
      </c>
      <c r="J940" s="43">
        <v>0</v>
      </c>
      <c r="K940" s="43">
        <v>0</v>
      </c>
      <c r="L940" s="43">
        <v>96.897000000000006</v>
      </c>
      <c r="M940" s="43">
        <v>65.2</v>
      </c>
      <c r="N940" s="43">
        <v>0</v>
      </c>
      <c r="O940" s="43">
        <v>0</v>
      </c>
    </row>
    <row r="941" spans="1:15" s="17" customFormat="1" ht="20.25" x14ac:dyDescent="0.25">
      <c r="A941" s="14"/>
      <c r="B941" s="25">
        <v>4</v>
      </c>
      <c r="C941" s="15"/>
      <c r="D941" s="18" t="s">
        <v>199</v>
      </c>
      <c r="E941" s="69"/>
      <c r="F941" s="69"/>
      <c r="G941" s="16"/>
      <c r="H941" s="26">
        <f>SUM(H942:H945)</f>
        <v>1191.961</v>
      </c>
      <c r="I941" s="26">
        <f t="shared" ref="I941:O941" si="155">SUM(I942:I945)</f>
        <v>594.29999999999995</v>
      </c>
      <c r="J941" s="26">
        <f t="shared" si="155"/>
        <v>0</v>
      </c>
      <c r="K941" s="26">
        <f t="shared" si="155"/>
        <v>0</v>
      </c>
      <c r="L941" s="26">
        <f t="shared" si="155"/>
        <v>357.661</v>
      </c>
      <c r="M941" s="26">
        <f t="shared" si="155"/>
        <v>240</v>
      </c>
      <c r="N941" s="26">
        <f t="shared" si="155"/>
        <v>0</v>
      </c>
      <c r="O941" s="26">
        <f t="shared" si="155"/>
        <v>0</v>
      </c>
    </row>
    <row r="942" spans="1:15" s="61" customFormat="1" ht="67.5" customHeight="1" x14ac:dyDescent="0.25">
      <c r="A942" s="41">
        <f>A940+1</f>
        <v>869</v>
      </c>
      <c r="B942" s="41">
        <v>1</v>
      </c>
      <c r="C942" s="41">
        <v>1593</v>
      </c>
      <c r="D942" s="42" t="s">
        <v>1492</v>
      </c>
      <c r="E942" s="129" t="s">
        <v>1231</v>
      </c>
      <c r="F942" s="129" t="s">
        <v>1493</v>
      </c>
      <c r="G942" s="41" t="s">
        <v>1494</v>
      </c>
      <c r="H942" s="43">
        <v>299.76100000000002</v>
      </c>
      <c r="I942" s="43">
        <v>149</v>
      </c>
      <c r="J942" s="43">
        <v>0</v>
      </c>
      <c r="K942" s="43">
        <v>0</v>
      </c>
      <c r="L942" s="43">
        <v>90.760999999999996</v>
      </c>
      <c r="M942" s="43">
        <v>60</v>
      </c>
      <c r="N942" s="43">
        <v>0</v>
      </c>
      <c r="O942" s="43">
        <v>0</v>
      </c>
    </row>
    <row r="943" spans="1:15" s="61" customFormat="1" ht="67.5" customHeight="1" x14ac:dyDescent="0.25">
      <c r="A943" s="41">
        <f t="shared" ref="A943:B945" si="156">A942+1</f>
        <v>870</v>
      </c>
      <c r="B943" s="41">
        <f t="shared" si="156"/>
        <v>2</v>
      </c>
      <c r="C943" s="41">
        <v>1602</v>
      </c>
      <c r="D943" s="42" t="s">
        <v>2238</v>
      </c>
      <c r="E943" s="129" t="s">
        <v>2030</v>
      </c>
      <c r="F943" s="129" t="s">
        <v>1493</v>
      </c>
      <c r="G943" s="41" t="s">
        <v>2239</v>
      </c>
      <c r="H943" s="43">
        <v>295.72800000000001</v>
      </c>
      <c r="I943" s="43">
        <v>147.80000000000001</v>
      </c>
      <c r="J943" s="43">
        <v>0</v>
      </c>
      <c r="K943" s="43">
        <v>0</v>
      </c>
      <c r="L943" s="43">
        <v>87.927999999999997</v>
      </c>
      <c r="M943" s="43">
        <v>60</v>
      </c>
      <c r="N943" s="43">
        <v>0</v>
      </c>
      <c r="O943" s="43">
        <v>0</v>
      </c>
    </row>
    <row r="944" spans="1:15" s="61" customFormat="1" ht="67.5" customHeight="1" x14ac:dyDescent="0.25">
      <c r="A944" s="41">
        <f t="shared" si="156"/>
        <v>871</v>
      </c>
      <c r="B944" s="41">
        <f t="shared" si="156"/>
        <v>3</v>
      </c>
      <c r="C944" s="41">
        <v>1628</v>
      </c>
      <c r="D944" s="42" t="s">
        <v>2240</v>
      </c>
      <c r="E944" s="129" t="s">
        <v>2030</v>
      </c>
      <c r="F944" s="129" t="s">
        <v>1493</v>
      </c>
      <c r="G944" s="41" t="s">
        <v>2241</v>
      </c>
      <c r="H944" s="43">
        <v>296.54700000000003</v>
      </c>
      <c r="I944" s="43">
        <v>148</v>
      </c>
      <c r="J944" s="43">
        <v>0</v>
      </c>
      <c r="K944" s="43">
        <v>0</v>
      </c>
      <c r="L944" s="43">
        <v>88.546999999999997</v>
      </c>
      <c r="M944" s="43">
        <v>60</v>
      </c>
      <c r="N944" s="43">
        <v>0</v>
      </c>
      <c r="O944" s="43">
        <v>0</v>
      </c>
    </row>
    <row r="945" spans="1:15" s="61" customFormat="1" ht="67.5" customHeight="1" x14ac:dyDescent="0.25">
      <c r="A945" s="41">
        <f t="shared" si="156"/>
        <v>872</v>
      </c>
      <c r="B945" s="41">
        <f t="shared" si="156"/>
        <v>4</v>
      </c>
      <c r="C945" s="41">
        <v>1672</v>
      </c>
      <c r="D945" s="42" t="s">
        <v>2242</v>
      </c>
      <c r="E945" s="129" t="s">
        <v>2030</v>
      </c>
      <c r="F945" s="129" t="s">
        <v>1493</v>
      </c>
      <c r="G945" s="41" t="s">
        <v>1494</v>
      </c>
      <c r="H945" s="43">
        <v>299.92500000000001</v>
      </c>
      <c r="I945" s="43">
        <v>149.5</v>
      </c>
      <c r="J945" s="43">
        <v>0</v>
      </c>
      <c r="K945" s="43">
        <v>0</v>
      </c>
      <c r="L945" s="43">
        <v>90.424999999999997</v>
      </c>
      <c r="M945" s="43">
        <v>60</v>
      </c>
      <c r="N945" s="43">
        <v>0</v>
      </c>
      <c r="O945" s="43">
        <v>0</v>
      </c>
    </row>
    <row r="946" spans="1:15" s="17" customFormat="1" ht="20.25" x14ac:dyDescent="0.25">
      <c r="A946" s="14"/>
      <c r="B946" s="25">
        <v>9</v>
      </c>
      <c r="C946" s="15"/>
      <c r="D946" s="18" t="s">
        <v>200</v>
      </c>
      <c r="E946" s="69"/>
      <c r="F946" s="69"/>
      <c r="G946" s="16"/>
      <c r="H946" s="26">
        <f>SUM(H947:H955)</f>
        <v>2239.873</v>
      </c>
      <c r="I946" s="26">
        <f t="shared" ref="I946:O946" si="157">SUM(I947:I955)</f>
        <v>1119.742</v>
      </c>
      <c r="J946" s="26">
        <f t="shared" si="157"/>
        <v>0</v>
      </c>
      <c r="K946" s="26">
        <f t="shared" si="157"/>
        <v>0</v>
      </c>
      <c r="L946" s="26">
        <f t="shared" si="157"/>
        <v>641.09100000000012</v>
      </c>
      <c r="M946" s="26">
        <f t="shared" si="157"/>
        <v>314.48599999999999</v>
      </c>
      <c r="N946" s="26">
        <f t="shared" si="157"/>
        <v>30</v>
      </c>
      <c r="O946" s="26">
        <f t="shared" si="157"/>
        <v>134.554</v>
      </c>
    </row>
    <row r="947" spans="1:15" s="61" customFormat="1" ht="67.5" customHeight="1" x14ac:dyDescent="0.25">
      <c r="A947" s="41">
        <f>A945+1</f>
        <v>873</v>
      </c>
      <c r="B947" s="41">
        <v>1</v>
      </c>
      <c r="C947" s="41">
        <v>1544</v>
      </c>
      <c r="D947" s="42" t="s">
        <v>1010</v>
      </c>
      <c r="E947" s="129" t="s">
        <v>836</v>
      </c>
      <c r="F947" s="129" t="s">
        <v>1011</v>
      </c>
      <c r="G947" s="41" t="s">
        <v>1012</v>
      </c>
      <c r="H947" s="43">
        <v>299.81200000000001</v>
      </c>
      <c r="I947" s="43">
        <v>149.90600000000001</v>
      </c>
      <c r="J947" s="43">
        <v>0</v>
      </c>
      <c r="K947" s="43">
        <v>0</v>
      </c>
      <c r="L947" s="43">
        <v>87.049000000000007</v>
      </c>
      <c r="M947" s="43">
        <v>45</v>
      </c>
      <c r="N947" s="43">
        <v>0</v>
      </c>
      <c r="O947" s="43">
        <v>17.856999999999999</v>
      </c>
    </row>
    <row r="948" spans="1:15" s="61" customFormat="1" ht="67.5" customHeight="1" x14ac:dyDescent="0.25">
      <c r="A948" s="41">
        <f>A947+1</f>
        <v>874</v>
      </c>
      <c r="B948" s="41">
        <f>B947+1</f>
        <v>2</v>
      </c>
      <c r="C948" s="41">
        <v>1726</v>
      </c>
      <c r="D948" s="42" t="s">
        <v>1187</v>
      </c>
      <c r="E948" s="129" t="s">
        <v>1065</v>
      </c>
      <c r="F948" s="129" t="s">
        <v>1011</v>
      </c>
      <c r="G948" s="41" t="s">
        <v>1188</v>
      </c>
      <c r="H948" s="43">
        <v>299.60000000000002</v>
      </c>
      <c r="I948" s="43">
        <v>149.80000000000001</v>
      </c>
      <c r="J948" s="43">
        <v>0</v>
      </c>
      <c r="K948" s="43">
        <v>0</v>
      </c>
      <c r="L948" s="43">
        <v>89.227000000000004</v>
      </c>
      <c r="M948" s="43">
        <v>38</v>
      </c>
      <c r="N948" s="43">
        <v>0</v>
      </c>
      <c r="O948" s="43">
        <v>22.573</v>
      </c>
    </row>
    <row r="949" spans="1:15" s="61" customFormat="1" ht="60" customHeight="1" x14ac:dyDescent="0.25">
      <c r="A949" s="41">
        <f>A948+1</f>
        <v>875</v>
      </c>
      <c r="B949" s="41">
        <f>B948+1</f>
        <v>3</v>
      </c>
      <c r="C949" s="41">
        <v>2032</v>
      </c>
      <c r="D949" s="42" t="s">
        <v>1189</v>
      </c>
      <c r="E949" s="129" t="s">
        <v>1065</v>
      </c>
      <c r="F949" s="129" t="s">
        <v>1190</v>
      </c>
      <c r="G949" s="41" t="s">
        <v>1012</v>
      </c>
      <c r="H949" s="43">
        <v>149.69999999999999</v>
      </c>
      <c r="I949" s="43">
        <v>74.849999999999994</v>
      </c>
      <c r="J949" s="43">
        <v>0</v>
      </c>
      <c r="K949" s="43">
        <v>0</v>
      </c>
      <c r="L949" s="43">
        <v>44.85</v>
      </c>
      <c r="M949" s="43">
        <v>30</v>
      </c>
      <c r="N949" s="43">
        <v>0</v>
      </c>
      <c r="O949" s="43">
        <v>0</v>
      </c>
    </row>
    <row r="950" spans="1:15" s="61" customFormat="1" ht="42.75" customHeight="1" x14ac:dyDescent="0.25">
      <c r="A950" s="41">
        <f t="shared" ref="A950:A955" si="158">A949+1</f>
        <v>876</v>
      </c>
      <c r="B950" s="41">
        <f t="shared" ref="B950:B955" si="159">B949+1</f>
        <v>4</v>
      </c>
      <c r="C950" s="41">
        <v>1614</v>
      </c>
      <c r="D950" s="42" t="s">
        <v>1915</v>
      </c>
      <c r="E950" s="129" t="s">
        <v>1549</v>
      </c>
      <c r="F950" s="129" t="s">
        <v>995</v>
      </c>
      <c r="G950" s="41" t="s">
        <v>1012</v>
      </c>
      <c r="H950" s="43">
        <v>299.988</v>
      </c>
      <c r="I950" s="43">
        <v>149.80000000000001</v>
      </c>
      <c r="J950" s="43">
        <v>0</v>
      </c>
      <c r="K950" s="43">
        <v>0</v>
      </c>
      <c r="L950" s="43">
        <v>72.281000000000006</v>
      </c>
      <c r="M950" s="43">
        <v>10</v>
      </c>
      <c r="N950" s="43">
        <v>30</v>
      </c>
      <c r="O950" s="43">
        <v>37.906999999999996</v>
      </c>
    </row>
    <row r="951" spans="1:15" s="61" customFormat="1" ht="67.5" customHeight="1" x14ac:dyDescent="0.25">
      <c r="A951" s="41">
        <f t="shared" si="158"/>
        <v>877</v>
      </c>
      <c r="B951" s="41">
        <f t="shared" si="159"/>
        <v>5</v>
      </c>
      <c r="C951" s="41">
        <v>1622</v>
      </c>
      <c r="D951" s="42" t="s">
        <v>1916</v>
      </c>
      <c r="E951" s="129" t="s">
        <v>1549</v>
      </c>
      <c r="F951" s="129" t="s">
        <v>1011</v>
      </c>
      <c r="G951" s="41" t="s">
        <v>1917</v>
      </c>
      <c r="H951" s="43">
        <v>70</v>
      </c>
      <c r="I951" s="43">
        <v>35</v>
      </c>
      <c r="J951" s="43">
        <v>0</v>
      </c>
      <c r="K951" s="43">
        <v>0</v>
      </c>
      <c r="L951" s="43">
        <v>20</v>
      </c>
      <c r="M951" s="43">
        <v>15</v>
      </c>
      <c r="N951" s="43">
        <v>0</v>
      </c>
      <c r="O951" s="43">
        <v>0</v>
      </c>
    </row>
    <row r="952" spans="1:15" s="61" customFormat="1" ht="67.5" customHeight="1" x14ac:dyDescent="0.25">
      <c r="A952" s="41">
        <f t="shared" si="158"/>
        <v>878</v>
      </c>
      <c r="B952" s="41">
        <f t="shared" si="159"/>
        <v>6</v>
      </c>
      <c r="C952" s="41">
        <v>1746</v>
      </c>
      <c r="D952" s="42" t="s">
        <v>1918</v>
      </c>
      <c r="E952" s="129" t="s">
        <v>1549</v>
      </c>
      <c r="F952" s="129" t="s">
        <v>1011</v>
      </c>
      <c r="G952" s="41" t="s">
        <v>1012</v>
      </c>
      <c r="H952" s="43">
        <v>299.87099999999998</v>
      </c>
      <c r="I952" s="43">
        <v>149.935</v>
      </c>
      <c r="J952" s="43">
        <v>0</v>
      </c>
      <c r="K952" s="43">
        <v>0</v>
      </c>
      <c r="L952" s="43">
        <v>86.963999999999999</v>
      </c>
      <c r="M952" s="43">
        <v>31.486000000000001</v>
      </c>
      <c r="N952" s="43">
        <v>0</v>
      </c>
      <c r="O952" s="43">
        <v>31.486000000000001</v>
      </c>
    </row>
    <row r="953" spans="1:15" s="61" customFormat="1" ht="66" customHeight="1" x14ac:dyDescent="0.25">
      <c r="A953" s="41">
        <f t="shared" si="158"/>
        <v>879</v>
      </c>
      <c r="B953" s="41">
        <f t="shared" si="159"/>
        <v>7</v>
      </c>
      <c r="C953" s="41">
        <v>2128</v>
      </c>
      <c r="D953" s="42" t="s">
        <v>1919</v>
      </c>
      <c r="E953" s="129" t="s">
        <v>1549</v>
      </c>
      <c r="F953" s="129" t="s">
        <v>1011</v>
      </c>
      <c r="G953" s="41" t="s">
        <v>1012</v>
      </c>
      <c r="H953" s="43">
        <v>280.26400000000001</v>
      </c>
      <c r="I953" s="43">
        <v>140.13200000000001</v>
      </c>
      <c r="J953" s="43">
        <v>0</v>
      </c>
      <c r="K953" s="43">
        <v>0</v>
      </c>
      <c r="L953" s="43">
        <v>80.400999999999996</v>
      </c>
      <c r="M953" s="43">
        <v>35</v>
      </c>
      <c r="N953" s="43">
        <v>0</v>
      </c>
      <c r="O953" s="43">
        <v>24.731000000000002</v>
      </c>
    </row>
    <row r="954" spans="1:15" s="61" customFormat="1" ht="67.5" customHeight="1" x14ac:dyDescent="0.25">
      <c r="A954" s="41">
        <f t="shared" si="158"/>
        <v>880</v>
      </c>
      <c r="B954" s="41">
        <f t="shared" si="159"/>
        <v>8</v>
      </c>
      <c r="C954" s="41">
        <v>1630</v>
      </c>
      <c r="D954" s="42" t="s">
        <v>2243</v>
      </c>
      <c r="E954" s="129" t="s">
        <v>2030</v>
      </c>
      <c r="F954" s="129" t="s">
        <v>1011</v>
      </c>
      <c r="G954" s="41" t="s">
        <v>1917</v>
      </c>
      <c r="H954" s="43">
        <v>298.25799999999998</v>
      </c>
      <c r="I954" s="43">
        <v>149.12899999999999</v>
      </c>
      <c r="J954" s="43">
        <v>0</v>
      </c>
      <c r="K954" s="43">
        <v>0</v>
      </c>
      <c r="L954" s="43">
        <v>89.129000000000005</v>
      </c>
      <c r="M954" s="43">
        <v>60</v>
      </c>
      <c r="N954" s="43">
        <v>0</v>
      </c>
      <c r="O954" s="43">
        <v>0</v>
      </c>
    </row>
    <row r="955" spans="1:15" s="61" customFormat="1" ht="77.25" customHeight="1" x14ac:dyDescent="0.25">
      <c r="A955" s="41">
        <f t="shared" si="158"/>
        <v>881</v>
      </c>
      <c r="B955" s="41">
        <f t="shared" si="159"/>
        <v>9</v>
      </c>
      <c r="C955" s="41">
        <v>1686</v>
      </c>
      <c r="D955" s="42" t="s">
        <v>2244</v>
      </c>
      <c r="E955" s="129" t="s">
        <v>2030</v>
      </c>
      <c r="F955" s="129" t="s">
        <v>1011</v>
      </c>
      <c r="G955" s="41" t="s">
        <v>2245</v>
      </c>
      <c r="H955" s="43">
        <v>242.38</v>
      </c>
      <c r="I955" s="43">
        <v>121.19</v>
      </c>
      <c r="J955" s="43">
        <v>0</v>
      </c>
      <c r="K955" s="43">
        <v>0</v>
      </c>
      <c r="L955" s="43">
        <v>71.19</v>
      </c>
      <c r="M955" s="43">
        <v>50</v>
      </c>
      <c r="N955" s="43">
        <v>0</v>
      </c>
      <c r="O955" s="43">
        <v>0</v>
      </c>
    </row>
    <row r="956" spans="1:15" s="17" customFormat="1" ht="20.25" x14ac:dyDescent="0.25">
      <c r="A956" s="14"/>
      <c r="B956" s="25">
        <v>6</v>
      </c>
      <c r="C956" s="15"/>
      <c r="D956" s="18" t="s">
        <v>201</v>
      </c>
      <c r="E956" s="69"/>
      <c r="F956" s="69"/>
      <c r="G956" s="16"/>
      <c r="H956" s="26">
        <f t="shared" ref="H956:O956" si="160">SUM(H957:H962)</f>
        <v>1145.71</v>
      </c>
      <c r="I956" s="26">
        <f t="shared" si="160"/>
        <v>572.85300000000007</v>
      </c>
      <c r="J956" s="26">
        <f t="shared" si="160"/>
        <v>0</v>
      </c>
      <c r="K956" s="26">
        <f t="shared" si="160"/>
        <v>0</v>
      </c>
      <c r="L956" s="26">
        <f t="shared" si="160"/>
        <v>362.85699999999997</v>
      </c>
      <c r="M956" s="26">
        <f t="shared" si="160"/>
        <v>95</v>
      </c>
      <c r="N956" s="26">
        <f t="shared" si="160"/>
        <v>98</v>
      </c>
      <c r="O956" s="26">
        <f t="shared" si="160"/>
        <v>17</v>
      </c>
    </row>
    <row r="957" spans="1:15" s="61" customFormat="1" ht="67.5" customHeight="1" x14ac:dyDescent="0.25">
      <c r="A957" s="41">
        <f>A955+1</f>
        <v>882</v>
      </c>
      <c r="B957" s="41">
        <v>1</v>
      </c>
      <c r="C957" s="41">
        <v>2605</v>
      </c>
      <c r="D957" s="42" t="s">
        <v>1495</v>
      </c>
      <c r="E957" s="129" t="s">
        <v>1231</v>
      </c>
      <c r="F957" s="129" t="s">
        <v>1496</v>
      </c>
      <c r="G957" s="41" t="s">
        <v>1497</v>
      </c>
      <c r="H957" s="43">
        <v>61.76</v>
      </c>
      <c r="I957" s="43">
        <v>30.88</v>
      </c>
      <c r="J957" s="43">
        <v>0</v>
      </c>
      <c r="K957" s="43">
        <v>0</v>
      </c>
      <c r="L957" s="43">
        <v>15.88</v>
      </c>
      <c r="M957" s="43">
        <v>0</v>
      </c>
      <c r="N957" s="43">
        <v>15</v>
      </c>
      <c r="O957" s="43">
        <v>0</v>
      </c>
    </row>
    <row r="958" spans="1:15" s="61" customFormat="1" ht="67.5" customHeight="1" x14ac:dyDescent="0.25">
      <c r="A958" s="41">
        <f t="shared" ref="A958:B959" si="161">A957+1</f>
        <v>883</v>
      </c>
      <c r="B958" s="41">
        <f t="shared" si="161"/>
        <v>2</v>
      </c>
      <c r="C958" s="41">
        <v>2466</v>
      </c>
      <c r="D958" s="42" t="s">
        <v>1498</v>
      </c>
      <c r="E958" s="129" t="s">
        <v>1231</v>
      </c>
      <c r="F958" s="129" t="s">
        <v>1496</v>
      </c>
      <c r="G958" s="41" t="s">
        <v>1499</v>
      </c>
      <c r="H958" s="43">
        <v>243.67099999999999</v>
      </c>
      <c r="I958" s="43">
        <v>121.83499999999999</v>
      </c>
      <c r="J958" s="43">
        <v>0</v>
      </c>
      <c r="K958" s="43">
        <v>0</v>
      </c>
      <c r="L958" s="43">
        <v>78.835999999999999</v>
      </c>
      <c r="M958" s="43">
        <v>5</v>
      </c>
      <c r="N958" s="43">
        <v>38</v>
      </c>
      <c r="O958" s="43">
        <v>0</v>
      </c>
    </row>
    <row r="959" spans="1:15" s="61" customFormat="1" ht="67.5" customHeight="1" x14ac:dyDescent="0.25">
      <c r="A959" s="41">
        <f t="shared" si="161"/>
        <v>884</v>
      </c>
      <c r="B959" s="41">
        <f t="shared" si="161"/>
        <v>3</v>
      </c>
      <c r="C959" s="41">
        <v>1972</v>
      </c>
      <c r="D959" s="42" t="s">
        <v>1920</v>
      </c>
      <c r="E959" s="129" t="s">
        <v>1549</v>
      </c>
      <c r="F959" s="129" t="s">
        <v>1496</v>
      </c>
      <c r="G959" s="41" t="s">
        <v>1499</v>
      </c>
      <c r="H959" s="43">
        <v>96.114999999999995</v>
      </c>
      <c r="I959" s="43">
        <v>48.057000000000002</v>
      </c>
      <c r="J959" s="43">
        <v>0</v>
      </c>
      <c r="K959" s="43">
        <v>0</v>
      </c>
      <c r="L959" s="43">
        <v>28.058</v>
      </c>
      <c r="M959" s="43">
        <v>17</v>
      </c>
      <c r="N959" s="43">
        <v>3</v>
      </c>
      <c r="O959" s="43">
        <v>0</v>
      </c>
    </row>
    <row r="960" spans="1:15" s="40" customFormat="1" ht="63.75" customHeight="1" x14ac:dyDescent="0.25">
      <c r="A960" s="41">
        <f t="shared" ref="A960" si="162">A959+1</f>
        <v>885</v>
      </c>
      <c r="B960" s="41">
        <f t="shared" ref="B960" si="163">B959+1</f>
        <v>4</v>
      </c>
      <c r="C960" s="41">
        <v>2087</v>
      </c>
      <c r="D960" s="42" t="s">
        <v>2408</v>
      </c>
      <c r="E960" s="129" t="s">
        <v>1549</v>
      </c>
      <c r="F960" s="129" t="s">
        <v>1496</v>
      </c>
      <c r="G960" s="41" t="s">
        <v>2409</v>
      </c>
      <c r="H960" s="43">
        <v>56.179000000000002</v>
      </c>
      <c r="I960" s="43">
        <v>28.088999999999999</v>
      </c>
      <c r="J960" s="43">
        <v>0</v>
      </c>
      <c r="K960" s="43">
        <v>0</v>
      </c>
      <c r="L960" s="43">
        <v>18.09</v>
      </c>
      <c r="M960" s="43">
        <v>3</v>
      </c>
      <c r="N960" s="43">
        <v>7</v>
      </c>
      <c r="O960" s="43">
        <v>0</v>
      </c>
    </row>
    <row r="961" spans="1:15" s="61" customFormat="1" ht="67.5" customHeight="1" x14ac:dyDescent="0.25">
      <c r="A961" s="41">
        <f t="shared" ref="A961:A962" si="164">A960+1</f>
        <v>886</v>
      </c>
      <c r="B961" s="41">
        <f t="shared" ref="B961:B962" si="165">B960+1</f>
        <v>5</v>
      </c>
      <c r="C961" s="41">
        <v>2133</v>
      </c>
      <c r="D961" s="42" t="s">
        <v>1921</v>
      </c>
      <c r="E961" s="129" t="s">
        <v>1549</v>
      </c>
      <c r="F961" s="129" t="s">
        <v>1496</v>
      </c>
      <c r="G961" s="41" t="s">
        <v>1922</v>
      </c>
      <c r="H961" s="43">
        <v>295.87400000000002</v>
      </c>
      <c r="I961" s="43">
        <v>147.93700000000001</v>
      </c>
      <c r="J961" s="43">
        <v>0</v>
      </c>
      <c r="K961" s="43">
        <v>0</v>
      </c>
      <c r="L961" s="43">
        <v>95.936999999999998</v>
      </c>
      <c r="M961" s="43">
        <v>20</v>
      </c>
      <c r="N961" s="43">
        <v>15</v>
      </c>
      <c r="O961" s="43">
        <v>17</v>
      </c>
    </row>
    <row r="962" spans="1:15" s="61" customFormat="1" ht="67.5" customHeight="1" x14ac:dyDescent="0.25">
      <c r="A962" s="41">
        <f t="shared" si="164"/>
        <v>887</v>
      </c>
      <c r="B962" s="41">
        <f t="shared" si="165"/>
        <v>6</v>
      </c>
      <c r="C962" s="41">
        <v>2183</v>
      </c>
      <c r="D962" s="42" t="s">
        <v>2246</v>
      </c>
      <c r="E962" s="129" t="s">
        <v>2030</v>
      </c>
      <c r="F962" s="129" t="s">
        <v>1496</v>
      </c>
      <c r="G962" s="41" t="s">
        <v>1497</v>
      </c>
      <c r="H962" s="43">
        <v>392.11099999999999</v>
      </c>
      <c r="I962" s="43">
        <v>196.05500000000001</v>
      </c>
      <c r="J962" s="43">
        <v>0</v>
      </c>
      <c r="K962" s="43">
        <v>0</v>
      </c>
      <c r="L962" s="43">
        <v>126.056</v>
      </c>
      <c r="M962" s="43">
        <v>50</v>
      </c>
      <c r="N962" s="43">
        <v>20</v>
      </c>
      <c r="O962" s="43">
        <v>0</v>
      </c>
    </row>
    <row r="963" spans="1:15" s="17" customFormat="1" ht="20.25" x14ac:dyDescent="0.25">
      <c r="A963" s="50"/>
      <c r="B963" s="50">
        <v>4</v>
      </c>
      <c r="C963" s="51"/>
      <c r="D963" s="58" t="s">
        <v>827</v>
      </c>
      <c r="E963" s="71"/>
      <c r="F963" s="71"/>
      <c r="G963" s="59"/>
      <c r="H963" s="60">
        <f>SUM(H964:H967)</f>
        <v>1232.5940000000001</v>
      </c>
      <c r="I963" s="60">
        <f t="shared" ref="I963:O963" si="166">SUM(I964:I967)</f>
        <v>567</v>
      </c>
      <c r="J963" s="60">
        <f t="shared" si="166"/>
        <v>0</v>
      </c>
      <c r="K963" s="60">
        <f t="shared" si="166"/>
        <v>0</v>
      </c>
      <c r="L963" s="60">
        <f t="shared" si="166"/>
        <v>453.59399999999999</v>
      </c>
      <c r="M963" s="60">
        <f t="shared" si="166"/>
        <v>212</v>
      </c>
      <c r="N963" s="60">
        <f t="shared" si="166"/>
        <v>0</v>
      </c>
      <c r="O963" s="60">
        <f t="shared" si="166"/>
        <v>0</v>
      </c>
    </row>
    <row r="964" spans="1:15" s="61" customFormat="1" ht="67.5" customHeight="1" x14ac:dyDescent="0.25">
      <c r="A964" s="41">
        <f>A962+1</f>
        <v>888</v>
      </c>
      <c r="B964" s="41">
        <v>1</v>
      </c>
      <c r="C964" s="41">
        <v>1432</v>
      </c>
      <c r="D964" s="42" t="s">
        <v>828</v>
      </c>
      <c r="E964" s="129" t="s">
        <v>43</v>
      </c>
      <c r="F964" s="129" t="s">
        <v>829</v>
      </c>
      <c r="G964" s="41" t="s">
        <v>830</v>
      </c>
      <c r="H964" s="43">
        <v>99.641000000000005</v>
      </c>
      <c r="I964" s="43">
        <v>49</v>
      </c>
      <c r="J964" s="43">
        <v>0</v>
      </c>
      <c r="K964" s="43">
        <v>0</v>
      </c>
      <c r="L964" s="134">
        <v>32.640999999999998</v>
      </c>
      <c r="M964" s="43">
        <v>18</v>
      </c>
      <c r="N964" s="43">
        <v>0</v>
      </c>
      <c r="O964" s="43">
        <v>0</v>
      </c>
    </row>
    <row r="965" spans="1:15" s="40" customFormat="1" ht="46.5" customHeight="1" x14ac:dyDescent="0.25">
      <c r="A965" s="41">
        <f t="shared" ref="A965:B967" si="167">A964+1</f>
        <v>889</v>
      </c>
      <c r="B965" s="41">
        <f t="shared" si="167"/>
        <v>2</v>
      </c>
      <c r="C965" s="41">
        <v>1804</v>
      </c>
      <c r="D965" s="42" t="s">
        <v>2397</v>
      </c>
      <c r="E965" s="129" t="s">
        <v>43</v>
      </c>
      <c r="F965" s="129" t="s">
        <v>829</v>
      </c>
      <c r="G965" s="41" t="s">
        <v>2398</v>
      </c>
      <c r="H965" s="43">
        <v>495.45</v>
      </c>
      <c r="I965" s="43">
        <v>200</v>
      </c>
      <c r="J965" s="43">
        <v>0</v>
      </c>
      <c r="K965" s="43">
        <v>0</v>
      </c>
      <c r="L965" s="43">
        <v>210.45</v>
      </c>
      <c r="M965" s="43">
        <v>85</v>
      </c>
      <c r="N965" s="43">
        <v>0</v>
      </c>
      <c r="O965" s="43">
        <v>0</v>
      </c>
    </row>
    <row r="966" spans="1:15" s="61" customFormat="1" ht="67.5" customHeight="1" x14ac:dyDescent="0.25">
      <c r="A966" s="41">
        <f t="shared" si="167"/>
        <v>890</v>
      </c>
      <c r="B966" s="41">
        <f t="shared" si="167"/>
        <v>3</v>
      </c>
      <c r="C966" s="41">
        <v>1812</v>
      </c>
      <c r="D966" s="42" t="s">
        <v>1500</v>
      </c>
      <c r="E966" s="129" t="s">
        <v>1231</v>
      </c>
      <c r="F966" s="129" t="s">
        <v>829</v>
      </c>
      <c r="G966" s="41" t="s">
        <v>1501</v>
      </c>
      <c r="H966" s="43">
        <v>340.44600000000003</v>
      </c>
      <c r="I966" s="43">
        <v>170</v>
      </c>
      <c r="J966" s="43">
        <v>0</v>
      </c>
      <c r="K966" s="43">
        <v>0</v>
      </c>
      <c r="L966" s="134">
        <v>112.446</v>
      </c>
      <c r="M966" s="43">
        <v>58</v>
      </c>
      <c r="N966" s="43">
        <v>0</v>
      </c>
      <c r="O966" s="43">
        <v>0</v>
      </c>
    </row>
    <row r="967" spans="1:15" s="61" customFormat="1" ht="67.5" customHeight="1" x14ac:dyDescent="0.25">
      <c r="A967" s="41">
        <f t="shared" si="167"/>
        <v>891</v>
      </c>
      <c r="B967" s="41">
        <f t="shared" si="167"/>
        <v>4</v>
      </c>
      <c r="C967" s="41">
        <v>1821</v>
      </c>
      <c r="D967" s="42" t="s">
        <v>2247</v>
      </c>
      <c r="E967" s="129" t="s">
        <v>2030</v>
      </c>
      <c r="F967" s="129" t="s">
        <v>829</v>
      </c>
      <c r="G967" s="41" t="s">
        <v>2248</v>
      </c>
      <c r="H967" s="43">
        <v>297.05700000000002</v>
      </c>
      <c r="I967" s="43">
        <v>148</v>
      </c>
      <c r="J967" s="43">
        <v>0</v>
      </c>
      <c r="K967" s="43">
        <v>0</v>
      </c>
      <c r="L967" s="134">
        <v>98.057000000000002</v>
      </c>
      <c r="M967" s="43">
        <v>51</v>
      </c>
      <c r="N967" s="43">
        <v>0</v>
      </c>
      <c r="O967" s="43">
        <v>0</v>
      </c>
    </row>
    <row r="968" spans="1:15" s="17" customFormat="1" ht="20.25" x14ac:dyDescent="0.25">
      <c r="A968" s="14"/>
      <c r="B968" s="25">
        <v>9</v>
      </c>
      <c r="C968" s="15"/>
      <c r="D968" s="18" t="s">
        <v>202</v>
      </c>
      <c r="E968" s="69"/>
      <c r="F968" s="69"/>
      <c r="G968" s="16"/>
      <c r="H968" s="26">
        <f>SUM(H969:H977)</f>
        <v>3138.0459999999994</v>
      </c>
      <c r="I968" s="26">
        <f t="shared" ref="I968:O968" si="168">SUM(I969:I977)</f>
        <v>1471.67</v>
      </c>
      <c r="J968" s="26">
        <f t="shared" si="168"/>
        <v>0</v>
      </c>
      <c r="K968" s="26">
        <f t="shared" si="168"/>
        <v>0</v>
      </c>
      <c r="L968" s="26">
        <f t="shared" si="168"/>
        <v>1125.3829999999998</v>
      </c>
      <c r="M968" s="26">
        <f t="shared" si="168"/>
        <v>414.8</v>
      </c>
      <c r="N968" s="26">
        <f t="shared" si="168"/>
        <v>89.213999999999999</v>
      </c>
      <c r="O968" s="26">
        <f t="shared" si="168"/>
        <v>36.978999999999999</v>
      </c>
    </row>
    <row r="969" spans="1:15" s="61" customFormat="1" ht="67.5" customHeight="1" x14ac:dyDescent="0.25">
      <c r="A969" s="41">
        <f>A967+1</f>
        <v>892</v>
      </c>
      <c r="B969" s="41">
        <v>1</v>
      </c>
      <c r="C969" s="41">
        <v>2214</v>
      </c>
      <c r="D969" s="42" t="s">
        <v>682</v>
      </c>
      <c r="E969" s="129" t="s">
        <v>43</v>
      </c>
      <c r="F969" s="129" t="s">
        <v>203</v>
      </c>
      <c r="G969" s="41" t="s">
        <v>204</v>
      </c>
      <c r="H969" s="43">
        <v>299.887</v>
      </c>
      <c r="I969" s="43">
        <v>149.9</v>
      </c>
      <c r="J969" s="43">
        <v>0</v>
      </c>
      <c r="K969" s="43">
        <v>0</v>
      </c>
      <c r="L969" s="43">
        <v>98.986999999999995</v>
      </c>
      <c r="M969" s="43">
        <v>51</v>
      </c>
      <c r="N969" s="43">
        <v>0</v>
      </c>
      <c r="O969" s="43">
        <v>0</v>
      </c>
    </row>
    <row r="970" spans="1:15" s="61" customFormat="1" ht="67.5" customHeight="1" x14ac:dyDescent="0.25">
      <c r="A970" s="41">
        <f>A969+1</f>
        <v>893</v>
      </c>
      <c r="B970" s="41">
        <f>B969+1</f>
        <v>2</v>
      </c>
      <c r="C970" s="41">
        <v>2495</v>
      </c>
      <c r="D970" s="42" t="s">
        <v>683</v>
      </c>
      <c r="E970" s="129" t="s">
        <v>43</v>
      </c>
      <c r="F970" s="129" t="s">
        <v>203</v>
      </c>
      <c r="G970" s="41" t="s">
        <v>684</v>
      </c>
      <c r="H970" s="43">
        <v>359.64499999999998</v>
      </c>
      <c r="I970" s="43">
        <v>179.82</v>
      </c>
      <c r="J970" s="43">
        <v>0</v>
      </c>
      <c r="K970" s="43">
        <v>0</v>
      </c>
      <c r="L970" s="43">
        <v>119.611</v>
      </c>
      <c r="M970" s="43">
        <v>31</v>
      </c>
      <c r="N970" s="43">
        <v>29.213999999999999</v>
      </c>
      <c r="O970" s="43">
        <v>0</v>
      </c>
    </row>
    <row r="971" spans="1:15" s="61" customFormat="1" ht="67.5" customHeight="1" x14ac:dyDescent="0.25">
      <c r="A971" s="41">
        <f>A970+1</f>
        <v>894</v>
      </c>
      <c r="B971" s="41">
        <f>B970+1</f>
        <v>3</v>
      </c>
      <c r="C971" s="41">
        <v>2488</v>
      </c>
      <c r="D971" s="42" t="s">
        <v>1502</v>
      </c>
      <c r="E971" s="129" t="s">
        <v>1231</v>
      </c>
      <c r="F971" s="129" t="s">
        <v>203</v>
      </c>
      <c r="G971" s="41" t="s">
        <v>684</v>
      </c>
      <c r="H971" s="43">
        <v>406.62099999999998</v>
      </c>
      <c r="I971" s="43">
        <v>200</v>
      </c>
      <c r="J971" s="43">
        <v>0</v>
      </c>
      <c r="K971" s="43">
        <v>0</v>
      </c>
      <c r="L971" s="43">
        <v>135.345</v>
      </c>
      <c r="M971" s="43">
        <v>55</v>
      </c>
      <c r="N971" s="43">
        <v>0</v>
      </c>
      <c r="O971" s="43">
        <v>16.276</v>
      </c>
    </row>
    <row r="972" spans="1:15" s="61" customFormat="1" ht="67.5" customHeight="1" x14ac:dyDescent="0.25">
      <c r="A972" s="41">
        <f t="shared" ref="A972:A977" si="169">A971+1</f>
        <v>895</v>
      </c>
      <c r="B972" s="41">
        <f t="shared" ref="B972:B977" si="170">B971+1</f>
        <v>4</v>
      </c>
      <c r="C972" s="41">
        <v>2624</v>
      </c>
      <c r="D972" s="42" t="s">
        <v>1503</v>
      </c>
      <c r="E972" s="129" t="s">
        <v>1231</v>
      </c>
      <c r="F972" s="129" t="s">
        <v>203</v>
      </c>
      <c r="G972" s="41" t="s">
        <v>1504</v>
      </c>
      <c r="H972" s="43">
        <v>192.61699999999999</v>
      </c>
      <c r="I972" s="43">
        <v>96.3</v>
      </c>
      <c r="J972" s="43">
        <v>0</v>
      </c>
      <c r="K972" s="43">
        <v>0</v>
      </c>
      <c r="L972" s="43">
        <v>62.988999999999997</v>
      </c>
      <c r="M972" s="43">
        <v>26</v>
      </c>
      <c r="N972" s="43">
        <v>0</v>
      </c>
      <c r="O972" s="43">
        <v>7.3280000000000003</v>
      </c>
    </row>
    <row r="973" spans="1:15" s="61" customFormat="1" ht="67.5" customHeight="1" x14ac:dyDescent="0.25">
      <c r="A973" s="41">
        <f t="shared" si="169"/>
        <v>896</v>
      </c>
      <c r="B973" s="41">
        <f t="shared" si="170"/>
        <v>5</v>
      </c>
      <c r="C973" s="41">
        <v>2204</v>
      </c>
      <c r="D973" s="42" t="s">
        <v>1923</v>
      </c>
      <c r="E973" s="129" t="s">
        <v>1549</v>
      </c>
      <c r="F973" s="129" t="s">
        <v>203</v>
      </c>
      <c r="G973" s="41" t="s">
        <v>1924</v>
      </c>
      <c r="H973" s="43">
        <v>399.94200000000001</v>
      </c>
      <c r="I973" s="43">
        <v>199.9</v>
      </c>
      <c r="J973" s="43">
        <v>0</v>
      </c>
      <c r="K973" s="43">
        <v>0</v>
      </c>
      <c r="L973" s="43">
        <v>133.74199999999999</v>
      </c>
      <c r="M973" s="43">
        <v>6.3</v>
      </c>
      <c r="N973" s="43">
        <v>60</v>
      </c>
      <c r="O973" s="43">
        <v>0</v>
      </c>
    </row>
    <row r="974" spans="1:15" s="61" customFormat="1" ht="67.5" customHeight="1" x14ac:dyDescent="0.25">
      <c r="A974" s="41">
        <f t="shared" si="169"/>
        <v>897</v>
      </c>
      <c r="B974" s="41">
        <f t="shared" si="170"/>
        <v>6</v>
      </c>
      <c r="C974" s="41">
        <v>2295</v>
      </c>
      <c r="D974" s="42" t="s">
        <v>1925</v>
      </c>
      <c r="E974" s="129" t="s">
        <v>1549</v>
      </c>
      <c r="F974" s="129" t="s">
        <v>203</v>
      </c>
      <c r="G974" s="41" t="s">
        <v>1924</v>
      </c>
      <c r="H974" s="43">
        <v>199.7</v>
      </c>
      <c r="I974" s="43">
        <v>99.85</v>
      </c>
      <c r="J974" s="43">
        <v>0</v>
      </c>
      <c r="K974" s="43">
        <v>0</v>
      </c>
      <c r="L974" s="43">
        <v>65.849999999999994</v>
      </c>
      <c r="M974" s="43">
        <v>34</v>
      </c>
      <c r="N974" s="43">
        <v>0</v>
      </c>
      <c r="O974" s="43">
        <v>0</v>
      </c>
    </row>
    <row r="975" spans="1:15" s="61" customFormat="1" ht="67.5" customHeight="1" x14ac:dyDescent="0.25">
      <c r="A975" s="41">
        <f t="shared" si="169"/>
        <v>898</v>
      </c>
      <c r="B975" s="41">
        <f t="shared" si="170"/>
        <v>7</v>
      </c>
      <c r="C975" s="41">
        <v>2366</v>
      </c>
      <c r="D975" s="42" t="s">
        <v>1926</v>
      </c>
      <c r="E975" s="129" t="s">
        <v>1549</v>
      </c>
      <c r="F975" s="129" t="s">
        <v>203</v>
      </c>
      <c r="G975" s="41" t="s">
        <v>1924</v>
      </c>
      <c r="H975" s="43">
        <v>499.92099999999999</v>
      </c>
      <c r="I975" s="43">
        <v>200</v>
      </c>
      <c r="J975" s="43">
        <v>0</v>
      </c>
      <c r="K975" s="43">
        <v>0</v>
      </c>
      <c r="L975" s="43">
        <v>209.04599999999999</v>
      </c>
      <c r="M975" s="43">
        <v>77.5</v>
      </c>
      <c r="N975" s="43">
        <v>0</v>
      </c>
      <c r="O975" s="43">
        <v>13.375</v>
      </c>
    </row>
    <row r="976" spans="1:15" s="61" customFormat="1" ht="67.5" customHeight="1" x14ac:dyDescent="0.25">
      <c r="A976" s="41">
        <f t="shared" si="169"/>
        <v>899</v>
      </c>
      <c r="B976" s="41">
        <f t="shared" si="170"/>
        <v>8</v>
      </c>
      <c r="C976" s="41">
        <v>2278</v>
      </c>
      <c r="D976" s="42" t="s">
        <v>2249</v>
      </c>
      <c r="E976" s="129" t="s">
        <v>2030</v>
      </c>
      <c r="F976" s="129" t="s">
        <v>203</v>
      </c>
      <c r="G976" s="41" t="s">
        <v>2250</v>
      </c>
      <c r="H976" s="43">
        <v>291.839</v>
      </c>
      <c r="I976" s="43">
        <v>145.9</v>
      </c>
      <c r="J976" s="43">
        <v>0</v>
      </c>
      <c r="K976" s="43">
        <v>0</v>
      </c>
      <c r="L976" s="43">
        <v>94.938999999999993</v>
      </c>
      <c r="M976" s="43">
        <v>51</v>
      </c>
      <c r="N976" s="43">
        <v>0</v>
      </c>
      <c r="O976" s="43">
        <v>0</v>
      </c>
    </row>
    <row r="977" spans="1:15" s="61" customFormat="1" ht="67.5" customHeight="1" x14ac:dyDescent="0.25">
      <c r="A977" s="41">
        <f t="shared" si="169"/>
        <v>900</v>
      </c>
      <c r="B977" s="41">
        <f t="shared" si="170"/>
        <v>9</v>
      </c>
      <c r="C977" s="41">
        <v>2426</v>
      </c>
      <c r="D977" s="42" t="s">
        <v>2251</v>
      </c>
      <c r="E977" s="129" t="s">
        <v>2030</v>
      </c>
      <c r="F977" s="129" t="s">
        <v>203</v>
      </c>
      <c r="G977" s="41" t="s">
        <v>2252</v>
      </c>
      <c r="H977" s="43">
        <v>487.87400000000002</v>
      </c>
      <c r="I977" s="43">
        <v>200</v>
      </c>
      <c r="J977" s="43">
        <v>0</v>
      </c>
      <c r="K977" s="43">
        <v>0</v>
      </c>
      <c r="L977" s="43">
        <v>204.874</v>
      </c>
      <c r="M977" s="43">
        <v>83</v>
      </c>
      <c r="N977" s="43">
        <v>0</v>
      </c>
      <c r="O977" s="43">
        <v>0</v>
      </c>
    </row>
    <row r="978" spans="1:15" s="17" customFormat="1" ht="20.25" x14ac:dyDescent="0.25">
      <c r="A978" s="14"/>
      <c r="B978" s="25">
        <v>4</v>
      </c>
      <c r="C978" s="15"/>
      <c r="D978" s="18" t="s">
        <v>205</v>
      </c>
      <c r="E978" s="69"/>
      <c r="F978" s="69"/>
      <c r="G978" s="16"/>
      <c r="H978" s="26">
        <f>SUM(H979:H982)</f>
        <v>1776.7860000000001</v>
      </c>
      <c r="I978" s="26">
        <f t="shared" ref="I978:O978" si="171">SUM(I979:I982)</f>
        <v>749.92</v>
      </c>
      <c r="J978" s="26">
        <f t="shared" si="171"/>
        <v>0</v>
      </c>
      <c r="K978" s="26">
        <f t="shared" si="171"/>
        <v>0</v>
      </c>
      <c r="L978" s="26">
        <f t="shared" si="171"/>
        <v>698.46800000000007</v>
      </c>
      <c r="M978" s="26">
        <f t="shared" si="171"/>
        <v>328.39800000000002</v>
      </c>
      <c r="N978" s="26">
        <f t="shared" si="171"/>
        <v>0</v>
      </c>
      <c r="O978" s="26">
        <f t="shared" si="171"/>
        <v>0</v>
      </c>
    </row>
    <row r="979" spans="1:15" s="61" customFormat="1" ht="67.5" customHeight="1" x14ac:dyDescent="0.25">
      <c r="A979" s="41">
        <f>A977+1</f>
        <v>901</v>
      </c>
      <c r="B979" s="41">
        <v>1</v>
      </c>
      <c r="C979" s="41">
        <v>1254</v>
      </c>
      <c r="D979" s="42" t="s">
        <v>685</v>
      </c>
      <c r="E979" s="129" t="s">
        <v>43</v>
      </c>
      <c r="F979" s="129" t="s">
        <v>686</v>
      </c>
      <c r="G979" s="41" t="s">
        <v>206</v>
      </c>
      <c r="H979" s="43">
        <v>493.72800000000001</v>
      </c>
      <c r="I979" s="43">
        <v>200</v>
      </c>
      <c r="J979" s="43">
        <v>0</v>
      </c>
      <c r="K979" s="43">
        <v>0</v>
      </c>
      <c r="L979" s="43">
        <v>193.72800000000001</v>
      </c>
      <c r="M979" s="43">
        <v>100</v>
      </c>
      <c r="N979" s="43">
        <v>0</v>
      </c>
      <c r="O979" s="43">
        <v>0</v>
      </c>
    </row>
    <row r="980" spans="1:15" s="61" customFormat="1" ht="67.5" customHeight="1" x14ac:dyDescent="0.25">
      <c r="A980" s="41">
        <f t="shared" ref="A980:B982" si="172">A979+1</f>
        <v>902</v>
      </c>
      <c r="B980" s="41">
        <f t="shared" si="172"/>
        <v>2</v>
      </c>
      <c r="C980" s="41">
        <v>1855</v>
      </c>
      <c r="D980" s="42" t="s">
        <v>687</v>
      </c>
      <c r="E980" s="129" t="s">
        <v>43</v>
      </c>
      <c r="F980" s="129" t="s">
        <v>688</v>
      </c>
      <c r="G980" s="41" t="s">
        <v>689</v>
      </c>
      <c r="H980" s="43">
        <v>299.83999999999997</v>
      </c>
      <c r="I980" s="43">
        <v>149.91999999999999</v>
      </c>
      <c r="J980" s="43">
        <v>0</v>
      </c>
      <c r="K980" s="43">
        <v>0</v>
      </c>
      <c r="L980" s="43">
        <v>94.92</v>
      </c>
      <c r="M980" s="43">
        <v>55</v>
      </c>
      <c r="N980" s="43">
        <v>0</v>
      </c>
      <c r="O980" s="43">
        <v>0</v>
      </c>
    </row>
    <row r="981" spans="1:15" s="61" customFormat="1" ht="67.5" customHeight="1" x14ac:dyDescent="0.25">
      <c r="A981" s="41">
        <f t="shared" si="172"/>
        <v>903</v>
      </c>
      <c r="B981" s="41">
        <f t="shared" si="172"/>
        <v>3</v>
      </c>
      <c r="C981" s="41">
        <v>1348</v>
      </c>
      <c r="D981" s="42" t="s">
        <v>1927</v>
      </c>
      <c r="E981" s="129" t="s">
        <v>1549</v>
      </c>
      <c r="F981" s="129" t="s">
        <v>686</v>
      </c>
      <c r="G981" s="41" t="s">
        <v>1928</v>
      </c>
      <c r="H981" s="43">
        <v>491.61200000000002</v>
      </c>
      <c r="I981" s="43">
        <v>200</v>
      </c>
      <c r="J981" s="43">
        <v>0</v>
      </c>
      <c r="K981" s="43">
        <v>0</v>
      </c>
      <c r="L981" s="43">
        <v>203.214</v>
      </c>
      <c r="M981" s="43">
        <v>88.397999999999996</v>
      </c>
      <c r="N981" s="43">
        <v>0</v>
      </c>
      <c r="O981" s="43">
        <v>0</v>
      </c>
    </row>
    <row r="982" spans="1:15" s="61" customFormat="1" ht="67.5" customHeight="1" x14ac:dyDescent="0.25">
      <c r="A982" s="41">
        <f t="shared" si="172"/>
        <v>904</v>
      </c>
      <c r="B982" s="41">
        <f t="shared" si="172"/>
        <v>4</v>
      </c>
      <c r="C982" s="41">
        <v>1407</v>
      </c>
      <c r="D982" s="42" t="s">
        <v>2253</v>
      </c>
      <c r="E982" s="129" t="s">
        <v>2030</v>
      </c>
      <c r="F982" s="129" t="s">
        <v>686</v>
      </c>
      <c r="G982" s="41" t="s">
        <v>206</v>
      </c>
      <c r="H982" s="43">
        <v>491.60599999999999</v>
      </c>
      <c r="I982" s="43">
        <v>200</v>
      </c>
      <c r="J982" s="43">
        <v>0</v>
      </c>
      <c r="K982" s="43">
        <v>0</v>
      </c>
      <c r="L982" s="43">
        <v>206.60599999999999</v>
      </c>
      <c r="M982" s="43">
        <v>85</v>
      </c>
      <c r="N982" s="43">
        <v>0</v>
      </c>
      <c r="O982" s="43">
        <v>0</v>
      </c>
    </row>
    <row r="983" spans="1:15" s="11" customFormat="1" ht="20.25" x14ac:dyDescent="0.3">
      <c r="A983" s="10"/>
      <c r="B983" s="13">
        <v>27</v>
      </c>
      <c r="C983" s="5"/>
      <c r="D983" s="9" t="s">
        <v>222</v>
      </c>
      <c r="E983" s="67"/>
      <c r="F983" s="67"/>
      <c r="G983" s="5"/>
      <c r="H983" s="12">
        <f>SUM(H984:H1010)</f>
        <v>7198.9610000000002</v>
      </c>
      <c r="I983" s="12">
        <f t="shared" ref="I983:O983" si="173">SUM(I984:I1010)</f>
        <v>3578.6110000000003</v>
      </c>
      <c r="J983" s="12">
        <f t="shared" si="173"/>
        <v>1331.421</v>
      </c>
      <c r="K983" s="12">
        <f t="shared" si="173"/>
        <v>455.58600000000001</v>
      </c>
      <c r="L983" s="12">
        <f t="shared" si="173"/>
        <v>0</v>
      </c>
      <c r="M983" s="12">
        <f t="shared" si="173"/>
        <v>664.56900000000007</v>
      </c>
      <c r="N983" s="12">
        <f t="shared" si="173"/>
        <v>630.16200000000003</v>
      </c>
      <c r="O983" s="12">
        <f t="shared" si="173"/>
        <v>538.61199999999997</v>
      </c>
    </row>
    <row r="984" spans="1:15" s="61" customFormat="1" ht="67.5" customHeight="1" x14ac:dyDescent="0.25">
      <c r="A984" s="41">
        <f>A982+1</f>
        <v>905</v>
      </c>
      <c r="B984" s="41">
        <v>1</v>
      </c>
      <c r="C984" s="41">
        <v>223</v>
      </c>
      <c r="D984" s="42" t="s">
        <v>690</v>
      </c>
      <c r="E984" s="129" t="s">
        <v>43</v>
      </c>
      <c r="F984" s="129" t="s">
        <v>139</v>
      </c>
      <c r="G984" s="41" t="s">
        <v>223</v>
      </c>
      <c r="H984" s="43">
        <v>123.601</v>
      </c>
      <c r="I984" s="43">
        <v>61.8</v>
      </c>
      <c r="J984" s="43">
        <v>0</v>
      </c>
      <c r="K984" s="43">
        <v>35.200000000000003</v>
      </c>
      <c r="L984" s="43">
        <v>0</v>
      </c>
      <c r="M984" s="43">
        <v>0</v>
      </c>
      <c r="N984" s="43">
        <v>20.515999999999998</v>
      </c>
      <c r="O984" s="43">
        <v>6.085</v>
      </c>
    </row>
    <row r="985" spans="1:15" s="61" customFormat="1" ht="102" customHeight="1" x14ac:dyDescent="0.25">
      <c r="A985" s="41">
        <f>A984+1</f>
        <v>906</v>
      </c>
      <c r="B985" s="41">
        <f>B984+1</f>
        <v>2</v>
      </c>
      <c r="C985" s="41">
        <v>253</v>
      </c>
      <c r="D985" s="42" t="s">
        <v>691</v>
      </c>
      <c r="E985" s="129" t="s">
        <v>43</v>
      </c>
      <c r="F985" s="129" t="s">
        <v>692</v>
      </c>
      <c r="G985" s="41" t="s">
        <v>228</v>
      </c>
      <c r="H985" s="43">
        <v>299.98700000000002</v>
      </c>
      <c r="I985" s="43">
        <v>149</v>
      </c>
      <c r="J985" s="43">
        <v>24.266999999999999</v>
      </c>
      <c r="K985" s="43">
        <v>50</v>
      </c>
      <c r="L985" s="43">
        <v>0</v>
      </c>
      <c r="M985" s="43">
        <v>0</v>
      </c>
      <c r="N985" s="43">
        <v>62</v>
      </c>
      <c r="O985" s="43">
        <v>14.72</v>
      </c>
    </row>
    <row r="986" spans="1:15" s="61" customFormat="1" ht="61.5" customHeight="1" x14ac:dyDescent="0.25">
      <c r="A986" s="41">
        <f>A985+1</f>
        <v>907</v>
      </c>
      <c r="B986" s="41">
        <f>B985+1</f>
        <v>3</v>
      </c>
      <c r="C986" s="41">
        <v>381</v>
      </c>
      <c r="D986" s="42" t="s">
        <v>699</v>
      </c>
      <c r="E986" s="129" t="s">
        <v>43</v>
      </c>
      <c r="F986" s="129" t="s">
        <v>226</v>
      </c>
      <c r="G986" s="41" t="s">
        <v>227</v>
      </c>
      <c r="H986" s="43">
        <v>399.995</v>
      </c>
      <c r="I986" s="43">
        <v>199.99700000000001</v>
      </c>
      <c r="J986" s="43">
        <v>65.05</v>
      </c>
      <c r="K986" s="43">
        <v>25</v>
      </c>
      <c r="L986" s="43">
        <v>0</v>
      </c>
      <c r="M986" s="43">
        <v>29</v>
      </c>
      <c r="N986" s="43">
        <v>51.4</v>
      </c>
      <c r="O986" s="43">
        <v>29.547999999999998</v>
      </c>
    </row>
    <row r="987" spans="1:15" s="61" customFormat="1" ht="75.75" customHeight="1" x14ac:dyDescent="0.25">
      <c r="A987" s="41">
        <f t="shared" ref="A987:A1010" si="174">A986+1</f>
        <v>908</v>
      </c>
      <c r="B987" s="41">
        <f t="shared" ref="B987:B1010" si="175">B986+1</f>
        <v>4</v>
      </c>
      <c r="C987" s="41">
        <v>440</v>
      </c>
      <c r="D987" s="42" t="s">
        <v>700</v>
      </c>
      <c r="E987" s="129" t="s">
        <v>43</v>
      </c>
      <c r="F987" s="129" t="s">
        <v>45</v>
      </c>
      <c r="G987" s="41" t="s">
        <v>228</v>
      </c>
      <c r="H987" s="43">
        <v>299.68299999999999</v>
      </c>
      <c r="I987" s="43">
        <v>149.5</v>
      </c>
      <c r="J987" s="43">
        <v>43.472999999999999</v>
      </c>
      <c r="K987" s="43">
        <v>43.472000000000001</v>
      </c>
      <c r="L987" s="43">
        <v>0</v>
      </c>
      <c r="M987" s="43">
        <v>1</v>
      </c>
      <c r="N987" s="43">
        <v>33.35</v>
      </c>
      <c r="O987" s="43">
        <v>28.888000000000002</v>
      </c>
    </row>
    <row r="988" spans="1:15" s="61" customFormat="1" ht="81" customHeight="1" x14ac:dyDescent="0.25">
      <c r="A988" s="41">
        <f t="shared" si="174"/>
        <v>909</v>
      </c>
      <c r="B988" s="41">
        <f t="shared" si="175"/>
        <v>5</v>
      </c>
      <c r="C988" s="41">
        <v>497</v>
      </c>
      <c r="D988" s="42" t="s">
        <v>697</v>
      </c>
      <c r="E988" s="129" t="s">
        <v>43</v>
      </c>
      <c r="F988" s="129" t="s">
        <v>698</v>
      </c>
      <c r="G988" s="41" t="s">
        <v>223</v>
      </c>
      <c r="H988" s="43">
        <v>85.364000000000004</v>
      </c>
      <c r="I988" s="43">
        <v>42.68</v>
      </c>
      <c r="J988" s="43">
        <v>0</v>
      </c>
      <c r="K988" s="43">
        <v>25.18</v>
      </c>
      <c r="L988" s="43">
        <v>0</v>
      </c>
      <c r="M988" s="43">
        <v>0</v>
      </c>
      <c r="N988" s="43">
        <v>17.504000000000001</v>
      </c>
      <c r="O988" s="43">
        <v>0</v>
      </c>
    </row>
    <row r="989" spans="1:15" s="61" customFormat="1" ht="81" customHeight="1" x14ac:dyDescent="0.25">
      <c r="A989" s="41">
        <f t="shared" si="174"/>
        <v>910</v>
      </c>
      <c r="B989" s="41">
        <f t="shared" si="175"/>
        <v>6</v>
      </c>
      <c r="C989" s="41">
        <v>748</v>
      </c>
      <c r="D989" s="42" t="s">
        <v>693</v>
      </c>
      <c r="E989" s="129" t="s">
        <v>43</v>
      </c>
      <c r="F989" s="129" t="s">
        <v>231</v>
      </c>
      <c r="G989" s="41" t="s">
        <v>225</v>
      </c>
      <c r="H989" s="43">
        <v>231.489</v>
      </c>
      <c r="I989" s="43">
        <v>115.7</v>
      </c>
      <c r="J989" s="43">
        <v>0</v>
      </c>
      <c r="K989" s="43">
        <v>69.388999999999996</v>
      </c>
      <c r="L989" s="43">
        <v>0</v>
      </c>
      <c r="M989" s="43">
        <v>16</v>
      </c>
      <c r="N989" s="43">
        <v>13.11</v>
      </c>
      <c r="O989" s="43">
        <v>17.29</v>
      </c>
    </row>
    <row r="990" spans="1:15" s="61" customFormat="1" ht="66" customHeight="1" x14ac:dyDescent="0.25">
      <c r="A990" s="41">
        <f t="shared" si="174"/>
        <v>911</v>
      </c>
      <c r="B990" s="41">
        <f t="shared" si="175"/>
        <v>7</v>
      </c>
      <c r="C990" s="41">
        <v>805</v>
      </c>
      <c r="D990" s="42" t="s">
        <v>2336</v>
      </c>
      <c r="E990" s="129" t="s">
        <v>43</v>
      </c>
      <c r="F990" s="129" t="s">
        <v>45</v>
      </c>
      <c r="G990" s="41" t="s">
        <v>229</v>
      </c>
      <c r="H990" s="43">
        <v>288.089</v>
      </c>
      <c r="I990" s="43">
        <v>144.04400000000001</v>
      </c>
      <c r="J990" s="43">
        <v>35</v>
      </c>
      <c r="K990" s="43">
        <v>48.545000000000002</v>
      </c>
      <c r="L990" s="43">
        <v>0</v>
      </c>
      <c r="M990" s="43">
        <v>40</v>
      </c>
      <c r="N990" s="43">
        <v>9.2940000000000005</v>
      </c>
      <c r="O990" s="43">
        <v>11.206</v>
      </c>
    </row>
    <row r="991" spans="1:15" s="61" customFormat="1" ht="67.5" customHeight="1" x14ac:dyDescent="0.25">
      <c r="A991" s="41">
        <f t="shared" si="174"/>
        <v>912</v>
      </c>
      <c r="B991" s="41">
        <f t="shared" si="175"/>
        <v>8</v>
      </c>
      <c r="C991" s="41">
        <v>977</v>
      </c>
      <c r="D991" s="42" t="s">
        <v>701</v>
      </c>
      <c r="E991" s="129" t="s">
        <v>43</v>
      </c>
      <c r="F991" s="129" t="s">
        <v>702</v>
      </c>
      <c r="G991" s="41" t="s">
        <v>230</v>
      </c>
      <c r="H991" s="43">
        <v>267.34300000000002</v>
      </c>
      <c r="I991" s="43">
        <v>133.66999999999999</v>
      </c>
      <c r="J991" s="43">
        <v>78.867999999999995</v>
      </c>
      <c r="K991" s="43">
        <v>0</v>
      </c>
      <c r="L991" s="43">
        <v>0</v>
      </c>
      <c r="M991" s="43">
        <v>0</v>
      </c>
      <c r="N991" s="43">
        <v>34.75</v>
      </c>
      <c r="O991" s="43">
        <v>20.055</v>
      </c>
    </row>
    <row r="992" spans="1:15" s="61" customFormat="1" ht="81" customHeight="1" x14ac:dyDescent="0.25">
      <c r="A992" s="41">
        <f t="shared" si="174"/>
        <v>913</v>
      </c>
      <c r="B992" s="41">
        <f t="shared" si="175"/>
        <v>9</v>
      </c>
      <c r="C992" s="41">
        <v>1278</v>
      </c>
      <c r="D992" s="42" t="s">
        <v>703</v>
      </c>
      <c r="E992" s="129" t="s">
        <v>43</v>
      </c>
      <c r="F992" s="129" t="s">
        <v>45</v>
      </c>
      <c r="G992" s="41" t="s">
        <v>228</v>
      </c>
      <c r="H992" s="43">
        <v>199.988</v>
      </c>
      <c r="I992" s="43">
        <v>99.394000000000005</v>
      </c>
      <c r="J992" s="43">
        <v>58.636000000000003</v>
      </c>
      <c r="K992" s="43">
        <v>0</v>
      </c>
      <c r="L992" s="43">
        <v>0</v>
      </c>
      <c r="M992" s="43">
        <v>1</v>
      </c>
      <c r="N992" s="43">
        <v>40.957999999999998</v>
      </c>
      <c r="O992" s="43">
        <v>0</v>
      </c>
    </row>
    <row r="993" spans="1:15" s="61" customFormat="1" ht="67.5" customHeight="1" x14ac:dyDescent="0.25">
      <c r="A993" s="41">
        <f t="shared" si="174"/>
        <v>914</v>
      </c>
      <c r="B993" s="41">
        <f t="shared" si="175"/>
        <v>10</v>
      </c>
      <c r="C993" s="41">
        <v>1279</v>
      </c>
      <c r="D993" s="42" t="s">
        <v>694</v>
      </c>
      <c r="E993" s="129" t="s">
        <v>43</v>
      </c>
      <c r="F993" s="129" t="s">
        <v>695</v>
      </c>
      <c r="G993" s="41" t="s">
        <v>696</v>
      </c>
      <c r="H993" s="43">
        <v>296.65600000000001</v>
      </c>
      <c r="I993" s="43">
        <v>148.328</v>
      </c>
      <c r="J993" s="43">
        <v>38.9</v>
      </c>
      <c r="K993" s="43">
        <v>50</v>
      </c>
      <c r="L993" s="43">
        <v>0</v>
      </c>
      <c r="M993" s="43">
        <v>15</v>
      </c>
      <c r="N993" s="43">
        <v>25.91</v>
      </c>
      <c r="O993" s="43">
        <v>18.518000000000001</v>
      </c>
    </row>
    <row r="994" spans="1:15" s="40" customFormat="1" ht="63" customHeight="1" x14ac:dyDescent="0.25">
      <c r="A994" s="41">
        <f t="shared" si="174"/>
        <v>915</v>
      </c>
      <c r="B994" s="41">
        <f t="shared" si="175"/>
        <v>11</v>
      </c>
      <c r="C994" s="41">
        <v>2401</v>
      </c>
      <c r="D994" s="42" t="s">
        <v>2433</v>
      </c>
      <c r="E994" s="129" t="s">
        <v>43</v>
      </c>
      <c r="F994" s="129" t="s">
        <v>1937</v>
      </c>
      <c r="G994" s="41" t="s">
        <v>228</v>
      </c>
      <c r="H994" s="43">
        <v>399.92099999999999</v>
      </c>
      <c r="I994" s="43">
        <v>199.96</v>
      </c>
      <c r="J994" s="43">
        <v>159.9</v>
      </c>
      <c r="K994" s="43">
        <v>0</v>
      </c>
      <c r="L994" s="43">
        <v>0</v>
      </c>
      <c r="M994" s="43">
        <v>20.067</v>
      </c>
      <c r="N994" s="43">
        <v>0</v>
      </c>
      <c r="O994" s="43">
        <v>19.994</v>
      </c>
    </row>
    <row r="995" spans="1:15" s="52" customFormat="1" ht="66" customHeight="1" x14ac:dyDescent="0.25">
      <c r="A995" s="41">
        <f t="shared" si="174"/>
        <v>916</v>
      </c>
      <c r="B995" s="41">
        <f t="shared" si="175"/>
        <v>12</v>
      </c>
      <c r="C995" s="62">
        <v>502</v>
      </c>
      <c r="D995" s="42" t="s">
        <v>1191</v>
      </c>
      <c r="E995" s="129" t="s">
        <v>1065</v>
      </c>
      <c r="F995" s="129" t="s">
        <v>1192</v>
      </c>
      <c r="G995" s="41" t="s">
        <v>228</v>
      </c>
      <c r="H995" s="63">
        <v>299.99700000000001</v>
      </c>
      <c r="I995" s="63">
        <v>149.99799999999999</v>
      </c>
      <c r="J995" s="63">
        <v>89.608000000000004</v>
      </c>
      <c r="K995" s="63">
        <v>0</v>
      </c>
      <c r="L995" s="63">
        <v>0</v>
      </c>
      <c r="M995" s="63">
        <v>22</v>
      </c>
      <c r="N995" s="63">
        <v>13</v>
      </c>
      <c r="O995" s="63">
        <v>25.390999999999998</v>
      </c>
    </row>
    <row r="996" spans="1:15" s="61" customFormat="1" ht="45" customHeight="1" x14ac:dyDescent="0.25">
      <c r="A996" s="41">
        <f t="shared" si="174"/>
        <v>917</v>
      </c>
      <c r="B996" s="41">
        <f t="shared" si="175"/>
        <v>13</v>
      </c>
      <c r="C996" s="41">
        <v>658</v>
      </c>
      <c r="D996" s="42" t="s">
        <v>2335</v>
      </c>
      <c r="E996" s="129" t="s">
        <v>1231</v>
      </c>
      <c r="F996" s="129" t="s">
        <v>1505</v>
      </c>
      <c r="G996" s="130" t="s">
        <v>228</v>
      </c>
      <c r="H996" s="43">
        <v>293.90600000000001</v>
      </c>
      <c r="I996" s="43">
        <v>146.953</v>
      </c>
      <c r="J996" s="43">
        <v>87.837000000000003</v>
      </c>
      <c r="K996" s="43">
        <v>0</v>
      </c>
      <c r="L996" s="43">
        <v>0</v>
      </c>
      <c r="M996" s="43">
        <v>20</v>
      </c>
      <c r="N996" s="43">
        <v>11.599</v>
      </c>
      <c r="O996" s="43">
        <v>27.516999999999999</v>
      </c>
    </row>
    <row r="997" spans="1:15" s="61" customFormat="1" ht="63" customHeight="1" x14ac:dyDescent="0.25">
      <c r="A997" s="41">
        <f t="shared" si="174"/>
        <v>918</v>
      </c>
      <c r="B997" s="41">
        <f t="shared" si="175"/>
        <v>14</v>
      </c>
      <c r="C997" s="41">
        <v>881</v>
      </c>
      <c r="D997" s="42" t="s">
        <v>1511</v>
      </c>
      <c r="E997" s="129" t="s">
        <v>1231</v>
      </c>
      <c r="F997" s="129" t="s">
        <v>1277</v>
      </c>
      <c r="G997" s="130" t="s">
        <v>228</v>
      </c>
      <c r="H997" s="43">
        <v>298.25299999999999</v>
      </c>
      <c r="I997" s="43">
        <v>149</v>
      </c>
      <c r="J997" s="43">
        <v>95.177000000000007</v>
      </c>
      <c r="K997" s="43">
        <v>0</v>
      </c>
      <c r="L997" s="43">
        <v>0</v>
      </c>
      <c r="M997" s="43">
        <v>15</v>
      </c>
      <c r="N997" s="43">
        <v>15</v>
      </c>
      <c r="O997" s="43">
        <v>24.076000000000001</v>
      </c>
    </row>
    <row r="998" spans="1:15" s="61" customFormat="1" ht="31.5" x14ac:dyDescent="0.25">
      <c r="A998" s="41">
        <f t="shared" si="174"/>
        <v>919</v>
      </c>
      <c r="B998" s="41">
        <f t="shared" si="175"/>
        <v>15</v>
      </c>
      <c r="C998" s="41">
        <v>964</v>
      </c>
      <c r="D998" s="42" t="s">
        <v>1507</v>
      </c>
      <c r="E998" s="129" t="s">
        <v>1231</v>
      </c>
      <c r="F998" s="129" t="s">
        <v>1505</v>
      </c>
      <c r="G998" s="130" t="s">
        <v>228</v>
      </c>
      <c r="H998" s="43">
        <v>437.41500000000002</v>
      </c>
      <c r="I998" s="43">
        <v>200</v>
      </c>
      <c r="J998" s="43">
        <v>147.70099999999999</v>
      </c>
      <c r="K998" s="43">
        <v>0</v>
      </c>
      <c r="L998" s="43">
        <v>0</v>
      </c>
      <c r="M998" s="43">
        <v>20</v>
      </c>
      <c r="N998" s="43">
        <v>26.007999999999999</v>
      </c>
      <c r="O998" s="43">
        <v>43.706000000000003</v>
      </c>
    </row>
    <row r="999" spans="1:15" s="61" customFormat="1" ht="43.5" customHeight="1" x14ac:dyDescent="0.25">
      <c r="A999" s="41">
        <f t="shared" si="174"/>
        <v>920</v>
      </c>
      <c r="B999" s="41">
        <f t="shared" si="175"/>
        <v>16</v>
      </c>
      <c r="C999" s="41">
        <v>973</v>
      </c>
      <c r="D999" s="42" t="s">
        <v>1506</v>
      </c>
      <c r="E999" s="129" t="s">
        <v>1231</v>
      </c>
      <c r="F999" s="129" t="s">
        <v>1505</v>
      </c>
      <c r="G999" s="130" t="s">
        <v>228</v>
      </c>
      <c r="H999" s="43">
        <v>294.41399999999999</v>
      </c>
      <c r="I999" s="43">
        <v>147.20699999999999</v>
      </c>
      <c r="J999" s="43">
        <v>87.962000000000003</v>
      </c>
      <c r="K999" s="43">
        <v>0</v>
      </c>
      <c r="L999" s="43">
        <v>0</v>
      </c>
      <c r="M999" s="43">
        <v>20</v>
      </c>
      <c r="N999" s="43">
        <v>12</v>
      </c>
      <c r="O999" s="43">
        <v>27.245000000000001</v>
      </c>
    </row>
    <row r="1000" spans="1:15" s="61" customFormat="1" ht="43.5" customHeight="1" x14ac:dyDescent="0.25">
      <c r="A1000" s="41">
        <f t="shared" si="174"/>
        <v>921</v>
      </c>
      <c r="B1000" s="41">
        <f t="shared" si="175"/>
        <v>17</v>
      </c>
      <c r="C1000" s="41">
        <v>2371</v>
      </c>
      <c r="D1000" s="42" t="s">
        <v>1508</v>
      </c>
      <c r="E1000" s="129" t="s">
        <v>1231</v>
      </c>
      <c r="F1000" s="129" t="s">
        <v>1509</v>
      </c>
      <c r="G1000" s="130" t="s">
        <v>1510</v>
      </c>
      <c r="H1000" s="43">
        <v>218.75899999999999</v>
      </c>
      <c r="I1000" s="43">
        <v>109.379</v>
      </c>
      <c r="J1000" s="43">
        <v>44.290999999999997</v>
      </c>
      <c r="K1000" s="43">
        <v>20</v>
      </c>
      <c r="L1000" s="43">
        <v>0</v>
      </c>
      <c r="M1000" s="43">
        <v>11</v>
      </c>
      <c r="N1000" s="43">
        <v>11.6</v>
      </c>
      <c r="O1000" s="43">
        <v>22.489000000000001</v>
      </c>
    </row>
    <row r="1001" spans="1:15" s="61" customFormat="1" ht="78.75" x14ac:dyDescent="0.25">
      <c r="A1001" s="41">
        <f t="shared" si="174"/>
        <v>922</v>
      </c>
      <c r="B1001" s="41">
        <f t="shared" si="175"/>
        <v>18</v>
      </c>
      <c r="C1001" s="41">
        <v>674</v>
      </c>
      <c r="D1001" s="42" t="s">
        <v>2254</v>
      </c>
      <c r="E1001" s="129" t="s">
        <v>2038</v>
      </c>
      <c r="F1001" s="129" t="s">
        <v>2069</v>
      </c>
      <c r="G1001" s="130" t="s">
        <v>2255</v>
      </c>
      <c r="H1001" s="43">
        <v>200</v>
      </c>
      <c r="I1001" s="43">
        <v>100</v>
      </c>
      <c r="J1001" s="43">
        <v>0</v>
      </c>
      <c r="K1001" s="43">
        <v>0</v>
      </c>
      <c r="L1001" s="43">
        <v>0</v>
      </c>
      <c r="M1001" s="43">
        <v>0</v>
      </c>
      <c r="N1001" s="43">
        <v>100</v>
      </c>
      <c r="O1001" s="43">
        <v>0</v>
      </c>
    </row>
    <row r="1002" spans="1:15" s="61" customFormat="1" ht="93.75" x14ac:dyDescent="0.25">
      <c r="A1002" s="41">
        <f t="shared" si="174"/>
        <v>923</v>
      </c>
      <c r="B1002" s="41">
        <f t="shared" si="175"/>
        <v>19</v>
      </c>
      <c r="C1002" s="41">
        <v>2493</v>
      </c>
      <c r="D1002" s="42" t="s">
        <v>2256</v>
      </c>
      <c r="E1002" s="129" t="s">
        <v>2038</v>
      </c>
      <c r="F1002" s="129" t="s">
        <v>2257</v>
      </c>
      <c r="G1002" s="130" t="s">
        <v>2258</v>
      </c>
      <c r="H1002" s="43">
        <v>400</v>
      </c>
      <c r="I1002" s="43">
        <v>200</v>
      </c>
      <c r="J1002" s="43">
        <v>0</v>
      </c>
      <c r="K1002" s="43">
        <v>0</v>
      </c>
      <c r="L1002" s="43">
        <v>0</v>
      </c>
      <c r="M1002" s="43">
        <v>200</v>
      </c>
      <c r="N1002" s="43">
        <v>0</v>
      </c>
      <c r="O1002" s="43">
        <v>0</v>
      </c>
    </row>
    <row r="1003" spans="1:15" s="61" customFormat="1" ht="78.75" x14ac:dyDescent="0.25">
      <c r="A1003" s="41">
        <f t="shared" si="174"/>
        <v>924</v>
      </c>
      <c r="B1003" s="41">
        <f t="shared" si="175"/>
        <v>20</v>
      </c>
      <c r="C1003" s="41">
        <v>2685</v>
      </c>
      <c r="D1003" s="42" t="s">
        <v>2259</v>
      </c>
      <c r="E1003" s="129" t="s">
        <v>2038</v>
      </c>
      <c r="F1003" s="129" t="s">
        <v>2257</v>
      </c>
      <c r="G1003" s="130" t="s">
        <v>2258</v>
      </c>
      <c r="H1003" s="43">
        <v>400</v>
      </c>
      <c r="I1003" s="43">
        <v>200</v>
      </c>
      <c r="J1003" s="43">
        <v>0</v>
      </c>
      <c r="K1003" s="43">
        <v>0</v>
      </c>
      <c r="L1003" s="43">
        <v>0</v>
      </c>
      <c r="M1003" s="43">
        <v>100.69199999999999</v>
      </c>
      <c r="N1003" s="43">
        <v>0</v>
      </c>
      <c r="O1003" s="43">
        <v>99.308000000000007</v>
      </c>
    </row>
    <row r="1004" spans="1:15" s="64" customFormat="1" ht="37.5" x14ac:dyDescent="0.25">
      <c r="A1004" s="41">
        <f t="shared" si="174"/>
        <v>925</v>
      </c>
      <c r="B1004" s="41">
        <f t="shared" si="175"/>
        <v>21</v>
      </c>
      <c r="C1004" s="62">
        <v>307</v>
      </c>
      <c r="D1004" s="131" t="s">
        <v>1929</v>
      </c>
      <c r="E1004" s="129" t="s">
        <v>1549</v>
      </c>
      <c r="F1004" s="129" t="s">
        <v>1505</v>
      </c>
      <c r="G1004" s="41" t="s">
        <v>228</v>
      </c>
      <c r="H1004" s="63">
        <v>296.48700000000002</v>
      </c>
      <c r="I1004" s="63">
        <v>148.24299999999999</v>
      </c>
      <c r="J1004" s="63">
        <v>24.224</v>
      </c>
      <c r="K1004" s="63">
        <v>70</v>
      </c>
      <c r="L1004" s="63">
        <v>0</v>
      </c>
      <c r="M1004" s="63">
        <v>2</v>
      </c>
      <c r="N1004" s="63">
        <v>34.307000000000002</v>
      </c>
      <c r="O1004" s="63">
        <v>17.713000000000001</v>
      </c>
    </row>
    <row r="1005" spans="1:15" s="64" customFormat="1" ht="64.5" customHeight="1" x14ac:dyDescent="0.25">
      <c r="A1005" s="41">
        <f t="shared" si="174"/>
        <v>926</v>
      </c>
      <c r="B1005" s="41">
        <f t="shared" si="175"/>
        <v>22</v>
      </c>
      <c r="C1005" s="62">
        <v>464</v>
      </c>
      <c r="D1005" s="131" t="s">
        <v>1930</v>
      </c>
      <c r="E1005" s="129" t="s">
        <v>1549</v>
      </c>
      <c r="F1005" s="129" t="s">
        <v>1931</v>
      </c>
      <c r="G1005" s="41" t="s">
        <v>228</v>
      </c>
      <c r="H1005" s="63">
        <v>195</v>
      </c>
      <c r="I1005" s="63">
        <v>97.5</v>
      </c>
      <c r="J1005" s="63">
        <v>0</v>
      </c>
      <c r="K1005" s="63">
        <v>0</v>
      </c>
      <c r="L1005" s="63">
        <v>0</v>
      </c>
      <c r="M1005" s="63">
        <v>87.47</v>
      </c>
      <c r="N1005" s="63">
        <v>0</v>
      </c>
      <c r="O1005" s="63">
        <v>10.029999999999999</v>
      </c>
    </row>
    <row r="1006" spans="1:15" s="64" customFormat="1" ht="64.5" customHeight="1" x14ac:dyDescent="0.25">
      <c r="A1006" s="41">
        <f t="shared" si="174"/>
        <v>927</v>
      </c>
      <c r="B1006" s="41">
        <f t="shared" si="175"/>
        <v>23</v>
      </c>
      <c r="C1006" s="62">
        <v>672</v>
      </c>
      <c r="D1006" s="131" t="s">
        <v>1932</v>
      </c>
      <c r="E1006" s="129" t="s">
        <v>1549</v>
      </c>
      <c r="F1006" s="129" t="s">
        <v>2313</v>
      </c>
      <c r="G1006" s="41" t="s">
        <v>228</v>
      </c>
      <c r="H1006" s="63">
        <v>61.18</v>
      </c>
      <c r="I1006" s="63">
        <v>30.59</v>
      </c>
      <c r="J1006" s="63">
        <v>0</v>
      </c>
      <c r="K1006" s="63">
        <v>0</v>
      </c>
      <c r="L1006" s="63">
        <v>0</v>
      </c>
      <c r="M1006" s="63">
        <v>27.34</v>
      </c>
      <c r="N1006" s="63">
        <v>0</v>
      </c>
      <c r="O1006" s="63">
        <v>3.25</v>
      </c>
    </row>
    <row r="1007" spans="1:15" s="64" customFormat="1" ht="37.5" x14ac:dyDescent="0.25">
      <c r="A1007" s="41">
        <f t="shared" si="174"/>
        <v>928</v>
      </c>
      <c r="B1007" s="41">
        <f t="shared" si="175"/>
        <v>24</v>
      </c>
      <c r="C1007" s="62">
        <v>957</v>
      </c>
      <c r="D1007" s="131" t="s">
        <v>1933</v>
      </c>
      <c r="E1007" s="129" t="s">
        <v>1549</v>
      </c>
      <c r="F1007" s="129" t="s">
        <v>1934</v>
      </c>
      <c r="G1007" s="41" t="s">
        <v>1935</v>
      </c>
      <c r="H1007" s="63">
        <v>398.68</v>
      </c>
      <c r="I1007" s="63">
        <v>199.3</v>
      </c>
      <c r="J1007" s="63">
        <v>100</v>
      </c>
      <c r="K1007" s="63">
        <v>18.8</v>
      </c>
      <c r="L1007" s="63">
        <v>0</v>
      </c>
      <c r="M1007" s="63">
        <v>0</v>
      </c>
      <c r="N1007" s="63">
        <v>41.523000000000003</v>
      </c>
      <c r="O1007" s="63">
        <v>39.057000000000002</v>
      </c>
    </row>
    <row r="1008" spans="1:15" s="64" customFormat="1" ht="37.5" x14ac:dyDescent="0.25">
      <c r="A1008" s="41">
        <f t="shared" si="174"/>
        <v>929</v>
      </c>
      <c r="B1008" s="41">
        <f t="shared" si="175"/>
        <v>25</v>
      </c>
      <c r="C1008" s="62">
        <v>2066</v>
      </c>
      <c r="D1008" s="131" t="s">
        <v>1936</v>
      </c>
      <c r="E1008" s="129" t="s">
        <v>1549</v>
      </c>
      <c r="F1008" s="129" t="s">
        <v>1937</v>
      </c>
      <c r="G1008" s="41" t="s">
        <v>228</v>
      </c>
      <c r="H1008" s="63">
        <v>299.995</v>
      </c>
      <c r="I1008" s="63">
        <v>149.99</v>
      </c>
      <c r="J1008" s="63">
        <v>88.24</v>
      </c>
      <c r="K1008" s="63">
        <v>0</v>
      </c>
      <c r="L1008" s="63">
        <v>0</v>
      </c>
      <c r="M1008" s="63">
        <v>17</v>
      </c>
      <c r="N1008" s="63">
        <v>20</v>
      </c>
      <c r="O1008" s="63">
        <v>24.765000000000001</v>
      </c>
    </row>
    <row r="1009" spans="1:15" s="64" customFormat="1" ht="64.5" customHeight="1" x14ac:dyDescent="0.25">
      <c r="A1009" s="41">
        <f t="shared" si="174"/>
        <v>930</v>
      </c>
      <c r="B1009" s="41">
        <f t="shared" si="175"/>
        <v>26</v>
      </c>
      <c r="C1009" s="62">
        <v>2553</v>
      </c>
      <c r="D1009" s="131" t="s">
        <v>1938</v>
      </c>
      <c r="E1009" s="129" t="s">
        <v>1549</v>
      </c>
      <c r="F1009" s="129" t="s">
        <v>1505</v>
      </c>
      <c r="G1009" s="41" t="s">
        <v>228</v>
      </c>
      <c r="H1009" s="63">
        <v>75.296000000000006</v>
      </c>
      <c r="I1009" s="63">
        <v>37.648000000000003</v>
      </c>
      <c r="J1009" s="63">
        <v>22.286999999999999</v>
      </c>
      <c r="K1009" s="63">
        <v>0</v>
      </c>
      <c r="L1009" s="63">
        <v>0</v>
      </c>
      <c r="M1009" s="63">
        <v>0</v>
      </c>
      <c r="N1009" s="63">
        <v>7.6</v>
      </c>
      <c r="O1009" s="63">
        <v>7.7610000000000001</v>
      </c>
    </row>
    <row r="1010" spans="1:15" s="64" customFormat="1" ht="64.5" customHeight="1" x14ac:dyDescent="0.25">
      <c r="A1010" s="41">
        <f t="shared" si="174"/>
        <v>931</v>
      </c>
      <c r="B1010" s="41">
        <f t="shared" si="175"/>
        <v>27</v>
      </c>
      <c r="C1010" s="62">
        <v>2574</v>
      </c>
      <c r="D1010" s="131" t="s">
        <v>1939</v>
      </c>
      <c r="E1010" s="129" t="s">
        <v>1549</v>
      </c>
      <c r="F1010" s="129" t="s">
        <v>1505</v>
      </c>
      <c r="G1010" s="41" t="s">
        <v>228</v>
      </c>
      <c r="H1010" s="63">
        <v>137.46299999999999</v>
      </c>
      <c r="I1010" s="63">
        <v>68.73</v>
      </c>
      <c r="J1010" s="63">
        <v>40</v>
      </c>
      <c r="K1010" s="63">
        <v>0</v>
      </c>
      <c r="L1010" s="63">
        <v>0</v>
      </c>
      <c r="M1010" s="63">
        <v>0</v>
      </c>
      <c r="N1010" s="63">
        <v>28.733000000000001</v>
      </c>
      <c r="O1010" s="63">
        <v>0</v>
      </c>
    </row>
    <row r="1011" spans="1:15" s="11" customFormat="1" ht="20.25" x14ac:dyDescent="0.3">
      <c r="A1011" s="10"/>
      <c r="B1011" s="13">
        <f>B1012+B1047</f>
        <v>39</v>
      </c>
      <c r="C1011" s="5"/>
      <c r="D1011" s="9" t="s">
        <v>23</v>
      </c>
      <c r="E1011" s="67"/>
      <c r="F1011" s="67"/>
      <c r="G1011" s="5"/>
      <c r="H1011" s="12">
        <f t="shared" ref="H1011:O1011" si="176">H1012+H1047</f>
        <v>8432.1339999999982</v>
      </c>
      <c r="I1011" s="12">
        <f t="shared" si="176"/>
        <v>3988.9139999999993</v>
      </c>
      <c r="J1011" s="12">
        <f t="shared" si="176"/>
        <v>2102.7950000000001</v>
      </c>
      <c r="K1011" s="12">
        <f t="shared" si="176"/>
        <v>267.94599999999997</v>
      </c>
      <c r="L1011" s="12">
        <f t="shared" si="176"/>
        <v>279.44900000000001</v>
      </c>
      <c r="M1011" s="12">
        <f t="shared" si="176"/>
        <v>415.22800000000001</v>
      </c>
      <c r="N1011" s="29">
        <f t="shared" si="176"/>
        <v>895.05700000000002</v>
      </c>
      <c r="O1011" s="30">
        <f t="shared" si="176"/>
        <v>482.745</v>
      </c>
    </row>
    <row r="1012" spans="1:15" s="24" customFormat="1" ht="20.25" x14ac:dyDescent="0.3">
      <c r="A1012" s="19"/>
      <c r="B1012" s="20">
        <v>34</v>
      </c>
      <c r="C1012" s="21"/>
      <c r="D1012" s="22" t="s">
        <v>94</v>
      </c>
      <c r="E1012" s="68"/>
      <c r="F1012" s="68"/>
      <c r="G1012" s="21"/>
      <c r="H1012" s="28">
        <f t="shared" ref="H1012:O1012" si="177">SUM(H1013:H1046)</f>
        <v>7593.132999999998</v>
      </c>
      <c r="I1012" s="28">
        <f t="shared" si="177"/>
        <v>3614.8389999999995</v>
      </c>
      <c r="J1012" s="28">
        <f t="shared" si="177"/>
        <v>2102.7950000000001</v>
      </c>
      <c r="K1012" s="28">
        <f t="shared" si="177"/>
        <v>267.94599999999997</v>
      </c>
      <c r="L1012" s="28">
        <f t="shared" si="177"/>
        <v>0</v>
      </c>
      <c r="M1012" s="28">
        <f t="shared" si="177"/>
        <v>378.6</v>
      </c>
      <c r="N1012" s="28">
        <f t="shared" si="177"/>
        <v>784.53499999999997</v>
      </c>
      <c r="O1012" s="28">
        <f t="shared" si="177"/>
        <v>444.41800000000001</v>
      </c>
    </row>
    <row r="1013" spans="1:15" s="64" customFormat="1" ht="64.5" customHeight="1" x14ac:dyDescent="0.25">
      <c r="A1013" s="41">
        <f>A1010+1</f>
        <v>932</v>
      </c>
      <c r="B1013" s="41">
        <v>1</v>
      </c>
      <c r="C1013" s="62">
        <v>185</v>
      </c>
      <c r="D1013" s="131" t="s">
        <v>721</v>
      </c>
      <c r="E1013" s="129" t="s">
        <v>43</v>
      </c>
      <c r="F1013" s="129" t="s">
        <v>722</v>
      </c>
      <c r="G1013" s="41" t="s">
        <v>232</v>
      </c>
      <c r="H1013" s="63">
        <v>203.72800000000001</v>
      </c>
      <c r="I1013" s="63">
        <v>101.864</v>
      </c>
      <c r="J1013" s="63">
        <v>59.081000000000003</v>
      </c>
      <c r="K1013" s="63">
        <v>0</v>
      </c>
      <c r="L1013" s="63">
        <v>0</v>
      </c>
      <c r="M1013" s="63">
        <v>0</v>
      </c>
      <c r="N1013" s="63">
        <v>32.783000000000001</v>
      </c>
      <c r="O1013" s="63">
        <v>10</v>
      </c>
    </row>
    <row r="1014" spans="1:15" s="64" customFormat="1" ht="37.5" x14ac:dyDescent="0.25">
      <c r="A1014" s="41">
        <f>A1013+1</f>
        <v>933</v>
      </c>
      <c r="B1014" s="41">
        <f>B1013+1</f>
        <v>2</v>
      </c>
      <c r="C1014" s="62">
        <v>317</v>
      </c>
      <c r="D1014" s="131" t="s">
        <v>710</v>
      </c>
      <c r="E1014" s="129" t="s">
        <v>43</v>
      </c>
      <c r="F1014" s="129" t="s">
        <v>711</v>
      </c>
      <c r="G1014" s="41" t="s">
        <v>232</v>
      </c>
      <c r="H1014" s="63">
        <v>239.99799999999999</v>
      </c>
      <c r="I1014" s="63">
        <v>119.999</v>
      </c>
      <c r="J1014" s="63">
        <v>69.343999999999994</v>
      </c>
      <c r="K1014" s="63">
        <v>0</v>
      </c>
      <c r="L1014" s="63">
        <v>0</v>
      </c>
      <c r="M1014" s="63">
        <v>3.6</v>
      </c>
      <c r="N1014" s="63">
        <v>23.12</v>
      </c>
      <c r="O1014" s="63">
        <v>23.934999999999999</v>
      </c>
    </row>
    <row r="1015" spans="1:15" s="64" customFormat="1" ht="37.5" x14ac:dyDescent="0.25">
      <c r="A1015" s="41">
        <f t="shared" ref="A1015:A1046" si="178">A1014+1</f>
        <v>934</v>
      </c>
      <c r="B1015" s="41">
        <f>B1014+1</f>
        <v>3</v>
      </c>
      <c r="C1015" s="62">
        <v>476</v>
      </c>
      <c r="D1015" s="131" t="s">
        <v>716</v>
      </c>
      <c r="E1015" s="129" t="s">
        <v>43</v>
      </c>
      <c r="F1015" s="129" t="s">
        <v>717</v>
      </c>
      <c r="G1015" s="41" t="s">
        <v>112</v>
      </c>
      <c r="H1015" s="63">
        <v>162.072</v>
      </c>
      <c r="I1015" s="63">
        <v>64.83</v>
      </c>
      <c r="J1015" s="63">
        <v>63.241999999999997</v>
      </c>
      <c r="K1015" s="63">
        <v>0</v>
      </c>
      <c r="L1015" s="63">
        <v>0</v>
      </c>
      <c r="M1015" s="63">
        <v>17</v>
      </c>
      <c r="N1015" s="63">
        <v>10</v>
      </c>
      <c r="O1015" s="63">
        <v>7</v>
      </c>
    </row>
    <row r="1016" spans="1:15" s="64" customFormat="1" ht="47.25" x14ac:dyDescent="0.25">
      <c r="A1016" s="41">
        <f t="shared" si="178"/>
        <v>935</v>
      </c>
      <c r="B1016" s="41">
        <f t="shared" ref="B1016:B1046" si="179">B1015+1</f>
        <v>4</v>
      </c>
      <c r="C1016" s="62">
        <v>503</v>
      </c>
      <c r="D1016" s="131" t="s">
        <v>718</v>
      </c>
      <c r="E1016" s="129" t="s">
        <v>43</v>
      </c>
      <c r="F1016" s="129" t="s">
        <v>719</v>
      </c>
      <c r="G1016" s="41" t="s">
        <v>237</v>
      </c>
      <c r="H1016" s="63">
        <v>273.15499999999997</v>
      </c>
      <c r="I1016" s="63">
        <v>136.577</v>
      </c>
      <c r="J1016" s="63">
        <v>68.745000000000005</v>
      </c>
      <c r="K1016" s="63">
        <v>0</v>
      </c>
      <c r="L1016" s="63">
        <v>0</v>
      </c>
      <c r="M1016" s="63">
        <v>0</v>
      </c>
      <c r="N1016" s="63">
        <v>50.869</v>
      </c>
      <c r="O1016" s="63">
        <v>16.963999999999999</v>
      </c>
    </row>
    <row r="1017" spans="1:15" s="64" customFormat="1" ht="64.5" customHeight="1" x14ac:dyDescent="0.25">
      <c r="A1017" s="41">
        <f t="shared" si="178"/>
        <v>936</v>
      </c>
      <c r="B1017" s="41">
        <f t="shared" si="179"/>
        <v>5</v>
      </c>
      <c r="C1017" s="62">
        <v>598</v>
      </c>
      <c r="D1017" s="131" t="s">
        <v>706</v>
      </c>
      <c r="E1017" s="129" t="s">
        <v>43</v>
      </c>
      <c r="F1017" s="129" t="s">
        <v>707</v>
      </c>
      <c r="G1017" s="41" t="s">
        <v>708</v>
      </c>
      <c r="H1017" s="63">
        <v>137.00200000000001</v>
      </c>
      <c r="I1017" s="63">
        <v>68.501000000000005</v>
      </c>
      <c r="J1017" s="63">
        <v>35.543999999999997</v>
      </c>
      <c r="K1017" s="63">
        <v>0</v>
      </c>
      <c r="L1017" s="63">
        <v>0</v>
      </c>
      <c r="M1017" s="63">
        <v>0</v>
      </c>
      <c r="N1017" s="63">
        <v>17</v>
      </c>
      <c r="O1017" s="63">
        <v>15.957000000000001</v>
      </c>
    </row>
    <row r="1018" spans="1:15" s="64" customFormat="1" ht="37.5" x14ac:dyDescent="0.25">
      <c r="A1018" s="41">
        <f t="shared" si="178"/>
        <v>937</v>
      </c>
      <c r="B1018" s="41">
        <f t="shared" si="179"/>
        <v>6</v>
      </c>
      <c r="C1018" s="62">
        <v>825</v>
      </c>
      <c r="D1018" s="131" t="s">
        <v>723</v>
      </c>
      <c r="E1018" s="129" t="s">
        <v>43</v>
      </c>
      <c r="F1018" s="129" t="s">
        <v>235</v>
      </c>
      <c r="G1018" s="41" t="s">
        <v>236</v>
      </c>
      <c r="H1018" s="63">
        <v>320.90899999999999</v>
      </c>
      <c r="I1018" s="63">
        <v>154.036</v>
      </c>
      <c r="J1018" s="63">
        <v>91.72</v>
      </c>
      <c r="K1018" s="63">
        <v>5</v>
      </c>
      <c r="L1018" s="63">
        <v>0</v>
      </c>
      <c r="M1018" s="63">
        <v>25</v>
      </c>
      <c r="N1018" s="63">
        <v>23.6</v>
      </c>
      <c r="O1018" s="63">
        <v>21.553000000000001</v>
      </c>
    </row>
    <row r="1019" spans="1:15" s="64" customFormat="1" ht="64.5" customHeight="1" x14ac:dyDescent="0.25">
      <c r="A1019" s="41">
        <f t="shared" si="178"/>
        <v>938</v>
      </c>
      <c r="B1019" s="41">
        <f t="shared" si="179"/>
        <v>7</v>
      </c>
      <c r="C1019" s="62">
        <v>963</v>
      </c>
      <c r="D1019" s="131" t="s">
        <v>720</v>
      </c>
      <c r="E1019" s="129" t="s">
        <v>43</v>
      </c>
      <c r="F1019" s="129" t="s">
        <v>717</v>
      </c>
      <c r="G1019" s="41" t="s">
        <v>112</v>
      </c>
      <c r="H1019" s="63">
        <v>385.97500000000002</v>
      </c>
      <c r="I1019" s="63">
        <v>190</v>
      </c>
      <c r="J1019" s="63">
        <v>115.319</v>
      </c>
      <c r="K1019" s="63">
        <v>0</v>
      </c>
      <c r="L1019" s="63">
        <v>0</v>
      </c>
      <c r="M1019" s="63">
        <v>38</v>
      </c>
      <c r="N1019" s="63">
        <v>22</v>
      </c>
      <c r="O1019" s="63">
        <v>20.655999999999999</v>
      </c>
    </row>
    <row r="1020" spans="1:15" s="64" customFormat="1" ht="37.5" x14ac:dyDescent="0.25">
      <c r="A1020" s="41">
        <f t="shared" si="178"/>
        <v>939</v>
      </c>
      <c r="B1020" s="41">
        <f t="shared" si="179"/>
        <v>8</v>
      </c>
      <c r="C1020" s="62">
        <v>1191</v>
      </c>
      <c r="D1020" s="131" t="s">
        <v>724</v>
      </c>
      <c r="E1020" s="129" t="s">
        <v>43</v>
      </c>
      <c r="F1020" s="129" t="s">
        <v>45</v>
      </c>
      <c r="G1020" s="41" t="s">
        <v>239</v>
      </c>
      <c r="H1020" s="63">
        <v>311.54199999999997</v>
      </c>
      <c r="I1020" s="63">
        <v>155.77099999999999</v>
      </c>
      <c r="J1020" s="63">
        <v>93.070999999999998</v>
      </c>
      <c r="K1020" s="63">
        <v>0</v>
      </c>
      <c r="L1020" s="63">
        <v>0</v>
      </c>
      <c r="M1020" s="63">
        <v>25</v>
      </c>
      <c r="N1020" s="63">
        <v>9.3780000000000001</v>
      </c>
      <c r="O1020" s="63">
        <v>28.321999999999999</v>
      </c>
    </row>
    <row r="1021" spans="1:15" s="64" customFormat="1" ht="37.5" x14ac:dyDescent="0.25">
      <c r="A1021" s="41">
        <f t="shared" si="178"/>
        <v>940</v>
      </c>
      <c r="B1021" s="41">
        <f t="shared" si="179"/>
        <v>9</v>
      </c>
      <c r="C1021" s="62">
        <v>1431</v>
      </c>
      <c r="D1021" s="131" t="s">
        <v>704</v>
      </c>
      <c r="E1021" s="129" t="s">
        <v>43</v>
      </c>
      <c r="F1021" s="129" t="s">
        <v>705</v>
      </c>
      <c r="G1021" s="41" t="s">
        <v>232</v>
      </c>
      <c r="H1021" s="63">
        <v>294.11099999999999</v>
      </c>
      <c r="I1021" s="63">
        <v>147.054</v>
      </c>
      <c r="J1021" s="63">
        <v>71.203999999999994</v>
      </c>
      <c r="K1021" s="63">
        <v>0</v>
      </c>
      <c r="L1021" s="63">
        <v>0</v>
      </c>
      <c r="M1021" s="63">
        <v>20</v>
      </c>
      <c r="N1021" s="63">
        <v>20</v>
      </c>
      <c r="O1021" s="63">
        <v>35.853000000000002</v>
      </c>
    </row>
    <row r="1022" spans="1:15" s="64" customFormat="1" ht="64.5" customHeight="1" x14ac:dyDescent="0.25">
      <c r="A1022" s="41">
        <f t="shared" si="178"/>
        <v>941</v>
      </c>
      <c r="B1022" s="41">
        <f t="shared" si="179"/>
        <v>10</v>
      </c>
      <c r="C1022" s="62">
        <v>1815</v>
      </c>
      <c r="D1022" s="131" t="s">
        <v>709</v>
      </c>
      <c r="E1022" s="129" t="s">
        <v>43</v>
      </c>
      <c r="F1022" s="129" t="s">
        <v>233</v>
      </c>
      <c r="G1022" s="41" t="s">
        <v>234</v>
      </c>
      <c r="H1022" s="63">
        <v>50.470999999999997</v>
      </c>
      <c r="I1022" s="63">
        <v>22</v>
      </c>
      <c r="J1022" s="63">
        <v>18.420999999999999</v>
      </c>
      <c r="K1022" s="63">
        <v>0</v>
      </c>
      <c r="L1022" s="63">
        <v>0</v>
      </c>
      <c r="M1022" s="63">
        <v>0</v>
      </c>
      <c r="N1022" s="63">
        <v>9.3000000000000007</v>
      </c>
      <c r="O1022" s="63">
        <v>0.75</v>
      </c>
    </row>
    <row r="1023" spans="1:15" s="64" customFormat="1" ht="37.5" x14ac:dyDescent="0.25">
      <c r="A1023" s="41">
        <f t="shared" si="178"/>
        <v>942</v>
      </c>
      <c r="B1023" s="41">
        <f t="shared" si="179"/>
        <v>11</v>
      </c>
      <c r="C1023" s="62">
        <v>1875</v>
      </c>
      <c r="D1023" s="131" t="s">
        <v>712</v>
      </c>
      <c r="E1023" s="129" t="s">
        <v>43</v>
      </c>
      <c r="F1023" s="129" t="s">
        <v>713</v>
      </c>
      <c r="G1023" s="41" t="s">
        <v>714</v>
      </c>
      <c r="H1023" s="63">
        <v>120.372</v>
      </c>
      <c r="I1023" s="63">
        <v>60.186</v>
      </c>
      <c r="J1023" s="63">
        <v>32.186</v>
      </c>
      <c r="K1023" s="63">
        <v>0</v>
      </c>
      <c r="L1023" s="63">
        <v>0</v>
      </c>
      <c r="M1023" s="63">
        <v>8</v>
      </c>
      <c r="N1023" s="63">
        <v>15</v>
      </c>
      <c r="O1023" s="63">
        <v>5</v>
      </c>
    </row>
    <row r="1024" spans="1:15" s="64" customFormat="1" ht="37.5" x14ac:dyDescent="0.25">
      <c r="A1024" s="41">
        <f t="shared" si="178"/>
        <v>943</v>
      </c>
      <c r="B1024" s="41">
        <f t="shared" si="179"/>
        <v>12</v>
      </c>
      <c r="C1024" s="62">
        <v>1998</v>
      </c>
      <c r="D1024" s="131" t="s">
        <v>715</v>
      </c>
      <c r="E1024" s="129" t="s">
        <v>43</v>
      </c>
      <c r="F1024" s="129" t="s">
        <v>45</v>
      </c>
      <c r="G1024" s="41" t="s">
        <v>238</v>
      </c>
      <c r="H1024" s="63">
        <v>176.3</v>
      </c>
      <c r="I1024" s="63">
        <v>88</v>
      </c>
      <c r="J1024" s="63">
        <v>52.1</v>
      </c>
      <c r="K1024" s="63">
        <v>0</v>
      </c>
      <c r="L1024" s="63">
        <v>0</v>
      </c>
      <c r="M1024" s="63">
        <v>18</v>
      </c>
      <c r="N1024" s="63">
        <v>18.2</v>
      </c>
      <c r="O1024" s="63">
        <v>0</v>
      </c>
    </row>
    <row r="1025" spans="1:15" s="52" customFormat="1" ht="66.75" customHeight="1" x14ac:dyDescent="0.25">
      <c r="A1025" s="41">
        <f t="shared" si="178"/>
        <v>944</v>
      </c>
      <c r="B1025" s="41">
        <f t="shared" si="179"/>
        <v>13</v>
      </c>
      <c r="C1025" s="41">
        <v>599</v>
      </c>
      <c r="D1025" s="42" t="s">
        <v>1023</v>
      </c>
      <c r="E1025" s="129" t="s">
        <v>836</v>
      </c>
      <c r="F1025" s="129" t="s">
        <v>1014</v>
      </c>
      <c r="G1025" s="41" t="s">
        <v>236</v>
      </c>
      <c r="H1025" s="43">
        <v>79.620999999999995</v>
      </c>
      <c r="I1025" s="43">
        <v>39.799999999999997</v>
      </c>
      <c r="J1025" s="43">
        <v>17.2</v>
      </c>
      <c r="K1025" s="43">
        <v>6.6959999999999997</v>
      </c>
      <c r="L1025" s="43">
        <v>0</v>
      </c>
      <c r="M1025" s="43">
        <v>0</v>
      </c>
      <c r="N1025" s="43">
        <v>15.925000000000001</v>
      </c>
      <c r="O1025" s="43">
        <v>0</v>
      </c>
    </row>
    <row r="1026" spans="1:15" s="52" customFormat="1" ht="56.25" customHeight="1" x14ac:dyDescent="0.25">
      <c r="A1026" s="41">
        <f t="shared" si="178"/>
        <v>945</v>
      </c>
      <c r="B1026" s="41">
        <f t="shared" si="179"/>
        <v>14</v>
      </c>
      <c r="C1026" s="41">
        <v>686</v>
      </c>
      <c r="D1026" s="42" t="s">
        <v>1013</v>
      </c>
      <c r="E1026" s="129" t="s">
        <v>836</v>
      </c>
      <c r="F1026" s="129" t="s">
        <v>1014</v>
      </c>
      <c r="G1026" s="41" t="s">
        <v>1015</v>
      </c>
      <c r="H1026" s="43">
        <v>18.79</v>
      </c>
      <c r="I1026" s="43">
        <v>9</v>
      </c>
      <c r="J1026" s="43">
        <v>4</v>
      </c>
      <c r="K1026" s="43">
        <v>1.8440000000000001</v>
      </c>
      <c r="L1026" s="43">
        <v>0</v>
      </c>
      <c r="M1026" s="43">
        <v>0</v>
      </c>
      <c r="N1026" s="43">
        <v>3.9460000000000002</v>
      </c>
      <c r="O1026" s="43">
        <v>0</v>
      </c>
    </row>
    <row r="1027" spans="1:15" s="52" customFormat="1" ht="56.25" customHeight="1" x14ac:dyDescent="0.25">
      <c r="A1027" s="41">
        <f t="shared" si="178"/>
        <v>946</v>
      </c>
      <c r="B1027" s="41">
        <f t="shared" si="179"/>
        <v>15</v>
      </c>
      <c r="C1027" s="41">
        <v>979</v>
      </c>
      <c r="D1027" s="42" t="s">
        <v>1016</v>
      </c>
      <c r="E1027" s="129" t="s">
        <v>836</v>
      </c>
      <c r="F1027" s="129" t="s">
        <v>1017</v>
      </c>
      <c r="G1027" s="41" t="s">
        <v>237</v>
      </c>
      <c r="H1027" s="43">
        <v>179.892</v>
      </c>
      <c r="I1027" s="43">
        <v>71.956000000000003</v>
      </c>
      <c r="J1027" s="43">
        <v>44.972999999999999</v>
      </c>
      <c r="K1027" s="43">
        <v>22.83</v>
      </c>
      <c r="L1027" s="43">
        <v>0</v>
      </c>
      <c r="M1027" s="43">
        <v>10</v>
      </c>
      <c r="N1027" s="43">
        <v>26.7</v>
      </c>
      <c r="O1027" s="43">
        <v>3.4329999999999998</v>
      </c>
    </row>
    <row r="1028" spans="1:15" s="52" customFormat="1" ht="60.75" customHeight="1" x14ac:dyDescent="0.25">
      <c r="A1028" s="41">
        <f t="shared" si="178"/>
        <v>947</v>
      </c>
      <c r="B1028" s="41">
        <f t="shared" si="179"/>
        <v>16</v>
      </c>
      <c r="C1028" s="41">
        <v>1609</v>
      </c>
      <c r="D1028" s="42" t="s">
        <v>1018</v>
      </c>
      <c r="E1028" s="129" t="s">
        <v>836</v>
      </c>
      <c r="F1028" s="129" t="s">
        <v>1019</v>
      </c>
      <c r="G1028" s="41" t="s">
        <v>1020</v>
      </c>
      <c r="H1028" s="43">
        <v>104.8</v>
      </c>
      <c r="I1028" s="43">
        <v>52.4</v>
      </c>
      <c r="J1028" s="43">
        <v>30.4</v>
      </c>
      <c r="K1028" s="43">
        <v>0</v>
      </c>
      <c r="L1028" s="43">
        <v>0</v>
      </c>
      <c r="M1028" s="43">
        <v>20</v>
      </c>
      <c r="N1028" s="43">
        <v>2</v>
      </c>
      <c r="O1028" s="43">
        <v>0</v>
      </c>
    </row>
    <row r="1029" spans="1:15" s="52" customFormat="1" ht="45" customHeight="1" x14ac:dyDescent="0.25">
      <c r="A1029" s="41">
        <f t="shared" si="178"/>
        <v>948</v>
      </c>
      <c r="B1029" s="41">
        <f t="shared" si="179"/>
        <v>17</v>
      </c>
      <c r="C1029" s="41">
        <v>1743</v>
      </c>
      <c r="D1029" s="42" t="s">
        <v>1024</v>
      </c>
      <c r="E1029" s="129" t="s">
        <v>836</v>
      </c>
      <c r="F1029" s="129" t="s">
        <v>45</v>
      </c>
      <c r="G1029" s="41" t="s">
        <v>238</v>
      </c>
      <c r="H1029" s="43">
        <v>339.55900000000003</v>
      </c>
      <c r="I1029" s="43">
        <v>169.75</v>
      </c>
      <c r="J1029" s="43">
        <v>78</v>
      </c>
      <c r="K1029" s="43">
        <v>20.317</v>
      </c>
      <c r="L1029" s="43">
        <v>0</v>
      </c>
      <c r="M1029" s="43">
        <v>37</v>
      </c>
      <c r="N1029" s="43">
        <v>0</v>
      </c>
      <c r="O1029" s="43">
        <v>34.491999999999997</v>
      </c>
    </row>
    <row r="1030" spans="1:15" s="52" customFormat="1" ht="45.75" customHeight="1" x14ac:dyDescent="0.25">
      <c r="A1030" s="41">
        <f t="shared" si="178"/>
        <v>949</v>
      </c>
      <c r="B1030" s="41">
        <f t="shared" si="179"/>
        <v>18</v>
      </c>
      <c r="C1030" s="41">
        <v>2310</v>
      </c>
      <c r="D1030" s="42" t="s">
        <v>1021</v>
      </c>
      <c r="E1030" s="129" t="s">
        <v>836</v>
      </c>
      <c r="F1030" s="129" t="s">
        <v>1022</v>
      </c>
      <c r="G1030" s="41" t="s">
        <v>232</v>
      </c>
      <c r="H1030" s="43">
        <v>84</v>
      </c>
      <c r="I1030" s="43">
        <v>42</v>
      </c>
      <c r="J1030" s="43">
        <v>12</v>
      </c>
      <c r="K1030" s="43">
        <v>13</v>
      </c>
      <c r="L1030" s="43">
        <v>0</v>
      </c>
      <c r="M1030" s="43">
        <v>17</v>
      </c>
      <c r="N1030" s="43">
        <v>0</v>
      </c>
      <c r="O1030" s="43">
        <v>0</v>
      </c>
    </row>
    <row r="1031" spans="1:15" s="52" customFormat="1" ht="46.5" customHeight="1" x14ac:dyDescent="0.25">
      <c r="A1031" s="41">
        <f t="shared" si="178"/>
        <v>950</v>
      </c>
      <c r="B1031" s="41">
        <f t="shared" si="179"/>
        <v>19</v>
      </c>
      <c r="C1031" s="62">
        <v>2052</v>
      </c>
      <c r="D1031" s="42" t="s">
        <v>1196</v>
      </c>
      <c r="E1031" s="129" t="s">
        <v>1065</v>
      </c>
      <c r="F1031" s="129" t="s">
        <v>1067</v>
      </c>
      <c r="G1031" s="41" t="s">
        <v>232</v>
      </c>
      <c r="H1031" s="63">
        <v>332.03800000000001</v>
      </c>
      <c r="I1031" s="63">
        <v>166.01900000000001</v>
      </c>
      <c r="J1031" s="63">
        <v>99.611000000000004</v>
      </c>
      <c r="K1031" s="63">
        <v>0</v>
      </c>
      <c r="L1031" s="63">
        <v>0</v>
      </c>
      <c r="M1031" s="63">
        <v>0</v>
      </c>
      <c r="N1031" s="63">
        <v>52.201999999999998</v>
      </c>
      <c r="O1031" s="63">
        <v>14.206</v>
      </c>
    </row>
    <row r="1032" spans="1:15" s="52" customFormat="1" ht="48.75" customHeight="1" x14ac:dyDescent="0.25">
      <c r="A1032" s="41">
        <f t="shared" si="178"/>
        <v>951</v>
      </c>
      <c r="B1032" s="41">
        <f t="shared" si="179"/>
        <v>20</v>
      </c>
      <c r="C1032" s="62">
        <v>2056</v>
      </c>
      <c r="D1032" s="42" t="s">
        <v>1195</v>
      </c>
      <c r="E1032" s="129" t="s">
        <v>1065</v>
      </c>
      <c r="F1032" s="129" t="s">
        <v>1067</v>
      </c>
      <c r="G1032" s="41" t="s">
        <v>232</v>
      </c>
      <c r="H1032" s="63">
        <v>108</v>
      </c>
      <c r="I1032" s="63">
        <v>54</v>
      </c>
      <c r="J1032" s="63">
        <v>32.4</v>
      </c>
      <c r="K1032" s="63">
        <v>0</v>
      </c>
      <c r="L1032" s="63">
        <v>0</v>
      </c>
      <c r="M1032" s="63">
        <v>0</v>
      </c>
      <c r="N1032" s="63">
        <v>13.83</v>
      </c>
      <c r="O1032" s="63">
        <v>7.77</v>
      </c>
    </row>
    <row r="1033" spans="1:15" s="52" customFormat="1" ht="50.25" customHeight="1" x14ac:dyDescent="0.25">
      <c r="A1033" s="41">
        <f t="shared" si="178"/>
        <v>952</v>
      </c>
      <c r="B1033" s="41">
        <f t="shared" si="179"/>
        <v>21</v>
      </c>
      <c r="C1033" s="62">
        <v>2208</v>
      </c>
      <c r="D1033" s="42" t="s">
        <v>1197</v>
      </c>
      <c r="E1033" s="129" t="s">
        <v>1065</v>
      </c>
      <c r="F1033" s="129" t="s">
        <v>1067</v>
      </c>
      <c r="G1033" s="41" t="s">
        <v>232</v>
      </c>
      <c r="H1033" s="63">
        <v>260.334</v>
      </c>
      <c r="I1033" s="63">
        <v>130.167</v>
      </c>
      <c r="J1033" s="63">
        <v>78.099999999999994</v>
      </c>
      <c r="K1033" s="63">
        <v>0</v>
      </c>
      <c r="L1033" s="63">
        <v>0</v>
      </c>
      <c r="M1033" s="63">
        <v>0</v>
      </c>
      <c r="N1033" s="63">
        <v>46.813000000000002</v>
      </c>
      <c r="O1033" s="63">
        <v>5.2539999999999996</v>
      </c>
    </row>
    <row r="1034" spans="1:15" s="52" customFormat="1" ht="49.5" customHeight="1" x14ac:dyDescent="0.25">
      <c r="A1034" s="41">
        <f t="shared" si="178"/>
        <v>953</v>
      </c>
      <c r="B1034" s="41">
        <f t="shared" si="179"/>
        <v>22</v>
      </c>
      <c r="C1034" s="62">
        <v>2212</v>
      </c>
      <c r="D1034" s="42" t="s">
        <v>1193</v>
      </c>
      <c r="E1034" s="129" t="s">
        <v>1065</v>
      </c>
      <c r="F1034" s="129" t="s">
        <v>1067</v>
      </c>
      <c r="G1034" s="41" t="s">
        <v>232</v>
      </c>
      <c r="H1034" s="63">
        <v>491.851</v>
      </c>
      <c r="I1034" s="63">
        <v>200</v>
      </c>
      <c r="J1034" s="63">
        <v>193.48099999999999</v>
      </c>
      <c r="K1034" s="63">
        <v>0</v>
      </c>
      <c r="L1034" s="63">
        <v>0</v>
      </c>
      <c r="M1034" s="63">
        <v>0</v>
      </c>
      <c r="N1034" s="63">
        <v>80.385000000000005</v>
      </c>
      <c r="O1034" s="63">
        <v>17.984999999999999</v>
      </c>
    </row>
    <row r="1035" spans="1:15" s="52" customFormat="1" ht="39" customHeight="1" x14ac:dyDescent="0.25">
      <c r="A1035" s="41">
        <f t="shared" si="178"/>
        <v>954</v>
      </c>
      <c r="B1035" s="41">
        <f t="shared" si="179"/>
        <v>23</v>
      </c>
      <c r="C1035" s="62">
        <v>2218</v>
      </c>
      <c r="D1035" s="42" t="s">
        <v>1198</v>
      </c>
      <c r="E1035" s="129" t="s">
        <v>1065</v>
      </c>
      <c r="F1035" s="129" t="s">
        <v>1199</v>
      </c>
      <c r="G1035" s="41" t="s">
        <v>232</v>
      </c>
      <c r="H1035" s="63">
        <v>299.49099999999999</v>
      </c>
      <c r="I1035" s="63">
        <v>149.745</v>
      </c>
      <c r="J1035" s="63">
        <v>89.847999999999999</v>
      </c>
      <c r="K1035" s="63">
        <v>0</v>
      </c>
      <c r="L1035" s="63">
        <v>0</v>
      </c>
      <c r="M1035" s="63">
        <v>0</v>
      </c>
      <c r="N1035" s="63">
        <v>39.597000000000001</v>
      </c>
      <c r="O1035" s="63">
        <v>20.300999999999998</v>
      </c>
    </row>
    <row r="1036" spans="1:15" s="52" customFormat="1" ht="56.25" x14ac:dyDescent="0.25">
      <c r="A1036" s="41">
        <f t="shared" si="178"/>
        <v>955</v>
      </c>
      <c r="B1036" s="41">
        <f t="shared" si="179"/>
        <v>24</v>
      </c>
      <c r="C1036" s="62">
        <v>2222</v>
      </c>
      <c r="D1036" s="42" t="s">
        <v>1200</v>
      </c>
      <c r="E1036" s="129" t="s">
        <v>1065</v>
      </c>
      <c r="F1036" s="129" t="s">
        <v>1201</v>
      </c>
      <c r="G1036" s="41" t="s">
        <v>1202</v>
      </c>
      <c r="H1036" s="63">
        <v>82.296999999999997</v>
      </c>
      <c r="I1036" s="63">
        <v>41.148000000000003</v>
      </c>
      <c r="J1036" s="63">
        <v>24.69</v>
      </c>
      <c r="K1036" s="63">
        <v>0</v>
      </c>
      <c r="L1036" s="63">
        <v>0</v>
      </c>
      <c r="M1036" s="63">
        <v>0</v>
      </c>
      <c r="N1036" s="63">
        <v>13.859</v>
      </c>
      <c r="O1036" s="63">
        <v>2.6</v>
      </c>
    </row>
    <row r="1037" spans="1:15" s="52" customFormat="1" ht="43.5" customHeight="1" x14ac:dyDescent="0.25">
      <c r="A1037" s="41">
        <f t="shared" si="178"/>
        <v>956</v>
      </c>
      <c r="B1037" s="41">
        <f t="shared" si="179"/>
        <v>25</v>
      </c>
      <c r="C1037" s="62">
        <v>2564</v>
      </c>
      <c r="D1037" s="42" t="s">
        <v>1194</v>
      </c>
      <c r="E1037" s="129" t="s">
        <v>1065</v>
      </c>
      <c r="F1037" s="129" t="s">
        <v>1067</v>
      </c>
      <c r="G1037" s="41" t="s">
        <v>232</v>
      </c>
      <c r="H1037" s="63">
        <v>182.96899999999999</v>
      </c>
      <c r="I1037" s="63">
        <v>91.483999999999995</v>
      </c>
      <c r="J1037" s="63">
        <v>54.892000000000003</v>
      </c>
      <c r="K1037" s="63">
        <v>0</v>
      </c>
      <c r="L1037" s="63">
        <v>0</v>
      </c>
      <c r="M1037" s="63">
        <v>0</v>
      </c>
      <c r="N1037" s="63">
        <v>33.405000000000001</v>
      </c>
      <c r="O1037" s="63">
        <v>3.1880000000000002</v>
      </c>
    </row>
    <row r="1038" spans="1:15" s="61" customFormat="1" ht="43.5" customHeight="1" x14ac:dyDescent="0.25">
      <c r="A1038" s="41">
        <f t="shared" si="178"/>
        <v>957</v>
      </c>
      <c r="B1038" s="41">
        <f t="shared" si="179"/>
        <v>26</v>
      </c>
      <c r="C1038" s="41">
        <v>806</v>
      </c>
      <c r="D1038" s="42" t="s">
        <v>1515</v>
      </c>
      <c r="E1038" s="129" t="s">
        <v>1231</v>
      </c>
      <c r="F1038" s="129" t="s">
        <v>1014</v>
      </c>
      <c r="G1038" s="130" t="s">
        <v>236</v>
      </c>
      <c r="H1038" s="43">
        <v>70</v>
      </c>
      <c r="I1038" s="43">
        <v>34</v>
      </c>
      <c r="J1038" s="43">
        <v>15</v>
      </c>
      <c r="K1038" s="43">
        <v>7</v>
      </c>
      <c r="L1038" s="43">
        <v>0</v>
      </c>
      <c r="M1038" s="43">
        <v>0</v>
      </c>
      <c r="N1038" s="43">
        <v>14</v>
      </c>
      <c r="O1038" s="43">
        <v>0</v>
      </c>
    </row>
    <row r="1039" spans="1:15" s="61" customFormat="1" ht="45" customHeight="1" x14ac:dyDescent="0.25">
      <c r="A1039" s="41">
        <f t="shared" si="178"/>
        <v>958</v>
      </c>
      <c r="B1039" s="41">
        <f t="shared" si="179"/>
        <v>27</v>
      </c>
      <c r="C1039" s="41">
        <v>887</v>
      </c>
      <c r="D1039" s="42" t="s">
        <v>1516</v>
      </c>
      <c r="E1039" s="129" t="s">
        <v>1231</v>
      </c>
      <c r="F1039" s="129" t="s">
        <v>1014</v>
      </c>
      <c r="G1039" s="130" t="s">
        <v>236</v>
      </c>
      <c r="H1039" s="43">
        <v>34</v>
      </c>
      <c r="I1039" s="43">
        <v>16.5</v>
      </c>
      <c r="J1039" s="43">
        <v>7</v>
      </c>
      <c r="K1039" s="43">
        <v>3.36</v>
      </c>
      <c r="L1039" s="43">
        <v>0</v>
      </c>
      <c r="M1039" s="43">
        <v>0</v>
      </c>
      <c r="N1039" s="43">
        <v>7.14</v>
      </c>
      <c r="O1039" s="43">
        <v>0</v>
      </c>
    </row>
    <row r="1040" spans="1:15" s="61" customFormat="1" ht="58.5" customHeight="1" x14ac:dyDescent="0.25">
      <c r="A1040" s="41">
        <f t="shared" si="178"/>
        <v>959</v>
      </c>
      <c r="B1040" s="41">
        <f t="shared" si="179"/>
        <v>28</v>
      </c>
      <c r="C1040" s="41">
        <v>1846</v>
      </c>
      <c r="D1040" s="42" t="s">
        <v>1517</v>
      </c>
      <c r="E1040" s="129" t="s">
        <v>1231</v>
      </c>
      <c r="F1040" s="129" t="s">
        <v>1518</v>
      </c>
      <c r="G1040" s="130" t="s">
        <v>1519</v>
      </c>
      <c r="H1040" s="43">
        <v>20</v>
      </c>
      <c r="I1040" s="43">
        <v>9</v>
      </c>
      <c r="J1040" s="43">
        <v>6</v>
      </c>
      <c r="K1040" s="43">
        <v>0</v>
      </c>
      <c r="L1040" s="43">
        <v>0</v>
      </c>
      <c r="M1040" s="43">
        <v>3</v>
      </c>
      <c r="N1040" s="43">
        <v>2</v>
      </c>
      <c r="O1040" s="43">
        <v>0</v>
      </c>
    </row>
    <row r="1041" spans="1:15" s="61" customFormat="1" ht="45" customHeight="1" x14ac:dyDescent="0.25">
      <c r="A1041" s="41">
        <f t="shared" si="178"/>
        <v>960</v>
      </c>
      <c r="B1041" s="41">
        <f t="shared" si="179"/>
        <v>29</v>
      </c>
      <c r="C1041" s="41">
        <v>2224</v>
      </c>
      <c r="D1041" s="42" t="s">
        <v>1512</v>
      </c>
      <c r="E1041" s="129" t="s">
        <v>1231</v>
      </c>
      <c r="F1041" s="129" t="s">
        <v>1513</v>
      </c>
      <c r="G1041" s="130" t="s">
        <v>1514</v>
      </c>
      <c r="H1041" s="43">
        <v>423.61900000000003</v>
      </c>
      <c r="I1041" s="43">
        <v>199.5</v>
      </c>
      <c r="J1041" s="43">
        <v>100</v>
      </c>
      <c r="K1041" s="43">
        <v>14.337999999999999</v>
      </c>
      <c r="L1041" s="43">
        <v>0</v>
      </c>
      <c r="M1041" s="43">
        <v>73</v>
      </c>
      <c r="N1041" s="43">
        <v>0</v>
      </c>
      <c r="O1041" s="43">
        <v>36.780999999999999</v>
      </c>
    </row>
    <row r="1042" spans="1:15" s="52" customFormat="1" ht="102" customHeight="1" x14ac:dyDescent="0.25">
      <c r="A1042" s="41">
        <f t="shared" si="178"/>
        <v>961</v>
      </c>
      <c r="B1042" s="41">
        <f t="shared" si="179"/>
        <v>30</v>
      </c>
      <c r="C1042" s="41">
        <v>1615</v>
      </c>
      <c r="D1042" s="42" t="s">
        <v>2260</v>
      </c>
      <c r="E1042" s="129" t="s">
        <v>2038</v>
      </c>
      <c r="F1042" s="129" t="s">
        <v>2069</v>
      </c>
      <c r="G1042" s="41" t="s">
        <v>2261</v>
      </c>
      <c r="H1042" s="43">
        <v>413.58300000000003</v>
      </c>
      <c r="I1042" s="43">
        <v>200</v>
      </c>
      <c r="J1042" s="43">
        <v>115</v>
      </c>
      <c r="K1042" s="43">
        <v>10</v>
      </c>
      <c r="L1042" s="43">
        <v>0</v>
      </c>
      <c r="M1042" s="43">
        <v>7</v>
      </c>
      <c r="N1042" s="43">
        <v>37.582999999999998</v>
      </c>
      <c r="O1042" s="43">
        <v>44</v>
      </c>
    </row>
    <row r="1043" spans="1:15" s="64" customFormat="1" ht="42.75" customHeight="1" x14ac:dyDescent="0.25">
      <c r="A1043" s="41">
        <f t="shared" si="178"/>
        <v>962</v>
      </c>
      <c r="B1043" s="41">
        <f t="shared" si="179"/>
        <v>31</v>
      </c>
      <c r="C1043" s="62">
        <v>758</v>
      </c>
      <c r="D1043" s="131" t="s">
        <v>1940</v>
      </c>
      <c r="E1043" s="129" t="s">
        <v>1549</v>
      </c>
      <c r="F1043" s="129" t="s">
        <v>1014</v>
      </c>
      <c r="G1043" s="41" t="s">
        <v>236</v>
      </c>
      <c r="H1043" s="63">
        <v>400</v>
      </c>
      <c r="I1043" s="63">
        <v>195</v>
      </c>
      <c r="J1043" s="63">
        <v>100</v>
      </c>
      <c r="K1043" s="63">
        <v>23.021000000000001</v>
      </c>
      <c r="L1043" s="63">
        <v>0</v>
      </c>
      <c r="M1043" s="63">
        <v>0</v>
      </c>
      <c r="N1043" s="63">
        <v>70</v>
      </c>
      <c r="O1043" s="63">
        <v>11.978999999999999</v>
      </c>
    </row>
    <row r="1044" spans="1:15" s="40" customFormat="1" ht="48" customHeight="1" x14ac:dyDescent="0.25">
      <c r="A1044" s="41">
        <f t="shared" si="178"/>
        <v>963</v>
      </c>
      <c r="B1044" s="41">
        <f t="shared" si="179"/>
        <v>32</v>
      </c>
      <c r="C1044" s="41">
        <v>1828</v>
      </c>
      <c r="D1044" s="42" t="s">
        <v>2399</v>
      </c>
      <c r="E1044" s="129" t="s">
        <v>1549</v>
      </c>
      <c r="F1044" s="129" t="s">
        <v>2428</v>
      </c>
      <c r="G1044" s="41" t="s">
        <v>232</v>
      </c>
      <c r="H1044" s="43">
        <v>494.053</v>
      </c>
      <c r="I1044" s="43">
        <v>200</v>
      </c>
      <c r="J1044" s="43">
        <v>110</v>
      </c>
      <c r="K1044" s="43">
        <v>94.313000000000002</v>
      </c>
      <c r="L1044" s="43">
        <v>0</v>
      </c>
      <c r="M1044" s="43">
        <v>45</v>
      </c>
      <c r="N1044" s="43">
        <v>0</v>
      </c>
      <c r="O1044" s="43">
        <v>44.74</v>
      </c>
    </row>
    <row r="1045" spans="1:15" s="64" customFormat="1" ht="41.25" customHeight="1" x14ac:dyDescent="0.25">
      <c r="A1045" s="41">
        <f t="shared" si="178"/>
        <v>964</v>
      </c>
      <c r="B1045" s="41">
        <f t="shared" si="179"/>
        <v>33</v>
      </c>
      <c r="C1045" s="62">
        <v>2186</v>
      </c>
      <c r="D1045" s="131" t="s">
        <v>1941</v>
      </c>
      <c r="E1045" s="129" t="s">
        <v>1549</v>
      </c>
      <c r="F1045" s="129" t="s">
        <v>1942</v>
      </c>
      <c r="G1045" s="41" t="s">
        <v>1943</v>
      </c>
      <c r="H1045" s="63">
        <v>69.204999999999998</v>
      </c>
      <c r="I1045" s="63">
        <v>34.601999999999997</v>
      </c>
      <c r="J1045" s="63">
        <v>10.223000000000001</v>
      </c>
      <c r="K1045" s="63">
        <v>10.38</v>
      </c>
      <c r="L1045" s="63">
        <v>0</v>
      </c>
      <c r="M1045" s="63">
        <v>12</v>
      </c>
      <c r="N1045" s="63">
        <v>2</v>
      </c>
      <c r="O1045" s="63">
        <v>0</v>
      </c>
    </row>
    <row r="1046" spans="1:15" s="64" customFormat="1" ht="68.25" customHeight="1" x14ac:dyDescent="0.25">
      <c r="A1046" s="41">
        <f t="shared" si="178"/>
        <v>965</v>
      </c>
      <c r="B1046" s="41">
        <f t="shared" si="179"/>
        <v>34</v>
      </c>
      <c r="C1046" s="62">
        <v>517</v>
      </c>
      <c r="D1046" s="131" t="s">
        <v>2262</v>
      </c>
      <c r="E1046" s="129" t="s">
        <v>2030</v>
      </c>
      <c r="F1046" s="129" t="s">
        <v>1014</v>
      </c>
      <c r="G1046" s="41" t="s">
        <v>236</v>
      </c>
      <c r="H1046" s="63">
        <v>429.39600000000002</v>
      </c>
      <c r="I1046" s="63">
        <v>199.95</v>
      </c>
      <c r="J1046" s="63">
        <v>110</v>
      </c>
      <c r="K1046" s="63">
        <v>35.847000000000001</v>
      </c>
      <c r="L1046" s="63">
        <v>0</v>
      </c>
      <c r="M1046" s="63">
        <v>0</v>
      </c>
      <c r="N1046" s="63">
        <v>71.900000000000006</v>
      </c>
      <c r="O1046" s="63">
        <v>11.699</v>
      </c>
    </row>
    <row r="1047" spans="1:15" s="17" customFormat="1" ht="20.25" x14ac:dyDescent="0.25">
      <c r="A1047" s="14"/>
      <c r="B1047" s="25">
        <v>5</v>
      </c>
      <c r="C1047" s="15"/>
      <c r="D1047" s="18" t="s">
        <v>240</v>
      </c>
      <c r="E1047" s="69"/>
      <c r="F1047" s="69"/>
      <c r="G1047" s="16"/>
      <c r="H1047" s="26">
        <f>SUM(H1048:H1052)</f>
        <v>839.00099999999998</v>
      </c>
      <c r="I1047" s="26">
        <f t="shared" ref="I1047:O1047" si="180">SUM(I1048:I1052)</f>
        <v>374.07499999999999</v>
      </c>
      <c r="J1047" s="26">
        <f t="shared" si="180"/>
        <v>0</v>
      </c>
      <c r="K1047" s="26">
        <f t="shared" si="180"/>
        <v>0</v>
      </c>
      <c r="L1047" s="26">
        <f t="shared" si="180"/>
        <v>279.44900000000001</v>
      </c>
      <c r="M1047" s="26">
        <f t="shared" si="180"/>
        <v>36.628</v>
      </c>
      <c r="N1047" s="26">
        <f t="shared" si="180"/>
        <v>110.52200000000001</v>
      </c>
      <c r="O1047" s="26">
        <f t="shared" si="180"/>
        <v>38.326999999999998</v>
      </c>
    </row>
    <row r="1048" spans="1:15" s="64" customFormat="1" ht="68.25" customHeight="1" x14ac:dyDescent="0.25">
      <c r="A1048" s="41">
        <f>A1046+1</f>
        <v>966</v>
      </c>
      <c r="B1048" s="41">
        <v>1</v>
      </c>
      <c r="C1048" s="62">
        <v>664</v>
      </c>
      <c r="D1048" s="131" t="s">
        <v>730</v>
      </c>
      <c r="E1048" s="129" t="s">
        <v>43</v>
      </c>
      <c r="F1048" s="129" t="s">
        <v>731</v>
      </c>
      <c r="G1048" s="41" t="s">
        <v>732</v>
      </c>
      <c r="H1048" s="63">
        <v>490.84899999999999</v>
      </c>
      <c r="I1048" s="63">
        <v>200</v>
      </c>
      <c r="J1048" s="63">
        <v>0</v>
      </c>
      <c r="K1048" s="63">
        <v>0</v>
      </c>
      <c r="L1048" s="63">
        <v>177.30600000000001</v>
      </c>
      <c r="M1048" s="63">
        <v>0</v>
      </c>
      <c r="N1048" s="63">
        <v>93.430999999999997</v>
      </c>
      <c r="O1048" s="63">
        <v>20.111999999999998</v>
      </c>
    </row>
    <row r="1049" spans="1:15" s="64" customFormat="1" ht="62.25" customHeight="1" x14ac:dyDescent="0.25">
      <c r="A1049" s="41">
        <f t="shared" ref="A1049:B1052" si="181">A1048+1</f>
        <v>967</v>
      </c>
      <c r="B1049" s="41">
        <f t="shared" si="181"/>
        <v>2</v>
      </c>
      <c r="C1049" s="62">
        <v>984</v>
      </c>
      <c r="D1049" s="131" t="s">
        <v>727</v>
      </c>
      <c r="E1049" s="129" t="s">
        <v>43</v>
      </c>
      <c r="F1049" s="129" t="s">
        <v>728</v>
      </c>
      <c r="G1049" s="41" t="s">
        <v>729</v>
      </c>
      <c r="H1049" s="63">
        <v>188.28</v>
      </c>
      <c r="I1049" s="63">
        <v>94.14</v>
      </c>
      <c r="J1049" s="63">
        <v>0</v>
      </c>
      <c r="K1049" s="63">
        <v>0</v>
      </c>
      <c r="L1049" s="63">
        <v>56.484000000000002</v>
      </c>
      <c r="M1049" s="63">
        <v>32.427999999999997</v>
      </c>
      <c r="N1049" s="63">
        <v>0</v>
      </c>
      <c r="O1049" s="63">
        <v>5.2279999999999998</v>
      </c>
    </row>
    <row r="1050" spans="1:15" s="64" customFormat="1" ht="42.75" customHeight="1" x14ac:dyDescent="0.25">
      <c r="A1050" s="41">
        <f t="shared" si="181"/>
        <v>968</v>
      </c>
      <c r="B1050" s="41">
        <f t="shared" si="181"/>
        <v>3</v>
      </c>
      <c r="C1050" s="62">
        <v>1977</v>
      </c>
      <c r="D1050" s="131" t="s">
        <v>725</v>
      </c>
      <c r="E1050" s="129" t="s">
        <v>43</v>
      </c>
      <c r="F1050" s="129" t="s">
        <v>61</v>
      </c>
      <c r="G1050" s="41" t="s">
        <v>726</v>
      </c>
      <c r="H1050" s="63">
        <v>52.256999999999998</v>
      </c>
      <c r="I1050" s="63">
        <v>26.128</v>
      </c>
      <c r="J1050" s="63">
        <v>0</v>
      </c>
      <c r="K1050" s="63">
        <v>0</v>
      </c>
      <c r="L1050" s="63">
        <v>14.903</v>
      </c>
      <c r="M1050" s="63">
        <v>0</v>
      </c>
      <c r="N1050" s="63">
        <v>6</v>
      </c>
      <c r="O1050" s="63">
        <v>5.226</v>
      </c>
    </row>
    <row r="1051" spans="1:15" s="64" customFormat="1" ht="62.25" customHeight="1" x14ac:dyDescent="0.25">
      <c r="A1051" s="41">
        <f t="shared" si="181"/>
        <v>969</v>
      </c>
      <c r="B1051" s="41">
        <f t="shared" si="181"/>
        <v>4</v>
      </c>
      <c r="C1051" s="62">
        <v>1797</v>
      </c>
      <c r="D1051" s="131" t="s">
        <v>1025</v>
      </c>
      <c r="E1051" s="129" t="s">
        <v>836</v>
      </c>
      <c r="F1051" s="129" t="s">
        <v>1026</v>
      </c>
      <c r="G1051" s="41" t="s">
        <v>726</v>
      </c>
      <c r="H1051" s="63">
        <v>81.760999999999996</v>
      </c>
      <c r="I1051" s="63">
        <v>40.880000000000003</v>
      </c>
      <c r="J1051" s="63">
        <v>0</v>
      </c>
      <c r="K1051" s="63">
        <v>0</v>
      </c>
      <c r="L1051" s="63">
        <v>23.72</v>
      </c>
      <c r="M1051" s="63">
        <v>4.2</v>
      </c>
      <c r="N1051" s="63">
        <v>5.2</v>
      </c>
      <c r="O1051" s="63">
        <v>7.7610000000000001</v>
      </c>
    </row>
    <row r="1052" spans="1:15" s="64" customFormat="1" ht="68.25" customHeight="1" x14ac:dyDescent="0.25">
      <c r="A1052" s="41">
        <f t="shared" si="181"/>
        <v>970</v>
      </c>
      <c r="B1052" s="41">
        <f t="shared" si="181"/>
        <v>5</v>
      </c>
      <c r="C1052" s="62">
        <v>2300</v>
      </c>
      <c r="D1052" s="131" t="s">
        <v>1027</v>
      </c>
      <c r="E1052" s="129" t="s">
        <v>836</v>
      </c>
      <c r="F1052" s="129" t="s">
        <v>1028</v>
      </c>
      <c r="G1052" s="41" t="s">
        <v>1029</v>
      </c>
      <c r="H1052" s="63">
        <v>25.853999999999999</v>
      </c>
      <c r="I1052" s="63">
        <v>12.927</v>
      </c>
      <c r="J1052" s="63">
        <v>0</v>
      </c>
      <c r="K1052" s="63">
        <v>0</v>
      </c>
      <c r="L1052" s="63">
        <v>7.0359999999999996</v>
      </c>
      <c r="M1052" s="63">
        <v>0</v>
      </c>
      <c r="N1052" s="63">
        <v>5.891</v>
      </c>
      <c r="O1052" s="63">
        <v>0</v>
      </c>
    </row>
    <row r="1053" spans="1:15" s="11" customFormat="1" ht="20.25" x14ac:dyDescent="0.3">
      <c r="A1053" s="10"/>
      <c r="B1053" s="13">
        <f>B1054+B1122+B1130+B1120</f>
        <v>79</v>
      </c>
      <c r="C1053" s="5"/>
      <c r="D1053" s="9" t="s">
        <v>24</v>
      </c>
      <c r="E1053" s="67"/>
      <c r="F1053" s="67"/>
      <c r="G1053" s="5"/>
      <c r="H1053" s="12">
        <f t="shared" ref="H1053:O1053" si="182">H1054+H1122+H1130+H1120</f>
        <v>18863.620999999996</v>
      </c>
      <c r="I1053" s="12">
        <f t="shared" si="182"/>
        <v>9244.2060000000001</v>
      </c>
      <c r="J1053" s="12">
        <f t="shared" si="182"/>
        <v>2485.0519999999997</v>
      </c>
      <c r="K1053" s="12">
        <f t="shared" si="182"/>
        <v>2216.7799999999997</v>
      </c>
      <c r="L1053" s="12">
        <f t="shared" si="182"/>
        <v>1050.579</v>
      </c>
      <c r="M1053" s="12">
        <f t="shared" si="182"/>
        <v>1884.547</v>
      </c>
      <c r="N1053" s="12">
        <f t="shared" si="182"/>
        <v>1239.384</v>
      </c>
      <c r="O1053" s="12">
        <f t="shared" si="182"/>
        <v>743.07299999999987</v>
      </c>
    </row>
    <row r="1054" spans="1:15" s="24" customFormat="1" ht="20.25" x14ac:dyDescent="0.3">
      <c r="A1054" s="19"/>
      <c r="B1054" s="20">
        <v>65</v>
      </c>
      <c r="C1054" s="21"/>
      <c r="D1054" s="22" t="s">
        <v>94</v>
      </c>
      <c r="E1054" s="68"/>
      <c r="F1054" s="68"/>
      <c r="G1054" s="21"/>
      <c r="H1054" s="28">
        <f t="shared" ref="H1054:O1054" si="183">SUM(H1055:H1119)</f>
        <v>15873.551999999994</v>
      </c>
      <c r="I1054" s="28">
        <f t="shared" si="183"/>
        <v>7899.2890000000007</v>
      </c>
      <c r="J1054" s="28">
        <f t="shared" si="183"/>
        <v>2485.0519999999997</v>
      </c>
      <c r="K1054" s="28">
        <f t="shared" si="183"/>
        <v>2216.7799999999997</v>
      </c>
      <c r="L1054" s="28">
        <f t="shared" si="183"/>
        <v>0</v>
      </c>
      <c r="M1054" s="28">
        <f t="shared" si="183"/>
        <v>1584.566</v>
      </c>
      <c r="N1054" s="28">
        <f t="shared" si="183"/>
        <v>1031.327</v>
      </c>
      <c r="O1054" s="28">
        <f t="shared" si="183"/>
        <v>656.5379999999999</v>
      </c>
    </row>
    <row r="1055" spans="1:15" s="64" customFormat="1" ht="60" customHeight="1" x14ac:dyDescent="0.25">
      <c r="A1055" s="41">
        <f>A1052+1</f>
        <v>971</v>
      </c>
      <c r="B1055" s="41">
        <v>1</v>
      </c>
      <c r="C1055" s="62">
        <v>1138</v>
      </c>
      <c r="D1055" s="131" t="s">
        <v>745</v>
      </c>
      <c r="E1055" s="129" t="s">
        <v>43</v>
      </c>
      <c r="F1055" s="129" t="s">
        <v>281</v>
      </c>
      <c r="G1055" s="41" t="s">
        <v>246</v>
      </c>
      <c r="H1055" s="63">
        <v>217.785</v>
      </c>
      <c r="I1055" s="63">
        <v>108.892</v>
      </c>
      <c r="J1055" s="63">
        <v>64.247</v>
      </c>
      <c r="K1055" s="63">
        <v>0</v>
      </c>
      <c r="L1055" s="63">
        <v>0</v>
      </c>
      <c r="M1055" s="63">
        <v>0</v>
      </c>
      <c r="N1055" s="63">
        <v>36.177</v>
      </c>
      <c r="O1055" s="63">
        <v>8.4689999999999994</v>
      </c>
    </row>
    <row r="1056" spans="1:15" s="64" customFormat="1" ht="51" customHeight="1" x14ac:dyDescent="0.25">
      <c r="A1056" s="41">
        <f>A1055+1</f>
        <v>972</v>
      </c>
      <c r="B1056" s="41">
        <f>B1055+1</f>
        <v>2</v>
      </c>
      <c r="C1056" s="62">
        <v>1258</v>
      </c>
      <c r="D1056" s="131" t="s">
        <v>735</v>
      </c>
      <c r="E1056" s="129" t="s">
        <v>43</v>
      </c>
      <c r="F1056" s="129" t="s">
        <v>281</v>
      </c>
      <c r="G1056" s="41" t="s">
        <v>244</v>
      </c>
      <c r="H1056" s="63">
        <v>299.64699999999999</v>
      </c>
      <c r="I1056" s="63">
        <v>149.82300000000001</v>
      </c>
      <c r="J1056" s="63">
        <v>88.38</v>
      </c>
      <c r="K1056" s="63">
        <v>0</v>
      </c>
      <c r="L1056" s="63">
        <v>0</v>
      </c>
      <c r="M1056" s="63">
        <v>30</v>
      </c>
      <c r="N1056" s="63">
        <v>9</v>
      </c>
      <c r="O1056" s="63">
        <v>22.443999999999999</v>
      </c>
    </row>
    <row r="1057" spans="1:15" s="64" customFormat="1" ht="51" customHeight="1" x14ac:dyDescent="0.25">
      <c r="A1057" s="41">
        <f>A1056+1</f>
        <v>973</v>
      </c>
      <c r="B1057" s="41">
        <f>B1056+1</f>
        <v>3</v>
      </c>
      <c r="C1057" s="62">
        <v>1415</v>
      </c>
      <c r="D1057" s="131" t="s">
        <v>746</v>
      </c>
      <c r="E1057" s="129" t="s">
        <v>43</v>
      </c>
      <c r="F1057" s="129" t="s">
        <v>281</v>
      </c>
      <c r="G1057" s="41" t="s">
        <v>247</v>
      </c>
      <c r="H1057" s="63">
        <v>299.86799999999999</v>
      </c>
      <c r="I1057" s="63">
        <v>149.934</v>
      </c>
      <c r="J1057" s="63">
        <v>88.46</v>
      </c>
      <c r="K1057" s="63">
        <v>0</v>
      </c>
      <c r="L1057" s="63">
        <v>0</v>
      </c>
      <c r="M1057" s="63">
        <v>31.64</v>
      </c>
      <c r="N1057" s="63">
        <v>0</v>
      </c>
      <c r="O1057" s="63">
        <v>29.834</v>
      </c>
    </row>
    <row r="1058" spans="1:15" s="64" customFormat="1" ht="46.5" customHeight="1" x14ac:dyDescent="0.25">
      <c r="A1058" s="41">
        <f t="shared" ref="A1058:A1119" si="184">A1057+1</f>
        <v>974</v>
      </c>
      <c r="B1058" s="41">
        <f t="shared" ref="B1058:B1082" si="185">B1057+1</f>
        <v>4</v>
      </c>
      <c r="C1058" s="62">
        <v>1418</v>
      </c>
      <c r="D1058" s="131" t="s">
        <v>736</v>
      </c>
      <c r="E1058" s="129" t="s">
        <v>43</v>
      </c>
      <c r="F1058" s="129" t="s">
        <v>61</v>
      </c>
      <c r="G1058" s="41" t="s">
        <v>242</v>
      </c>
      <c r="H1058" s="63">
        <v>240.52</v>
      </c>
      <c r="I1058" s="63">
        <v>120.26</v>
      </c>
      <c r="J1058" s="63">
        <v>69.272999999999996</v>
      </c>
      <c r="K1058" s="63">
        <v>0</v>
      </c>
      <c r="L1058" s="63">
        <v>0</v>
      </c>
      <c r="M1058" s="63">
        <v>0</v>
      </c>
      <c r="N1058" s="63">
        <v>25.5</v>
      </c>
      <c r="O1058" s="63">
        <v>25.486999999999998</v>
      </c>
    </row>
    <row r="1059" spans="1:15" s="64" customFormat="1" ht="42.75" customHeight="1" x14ac:dyDescent="0.25">
      <c r="A1059" s="41">
        <f t="shared" si="184"/>
        <v>975</v>
      </c>
      <c r="B1059" s="41">
        <f t="shared" si="185"/>
        <v>5</v>
      </c>
      <c r="C1059" s="62">
        <v>1425</v>
      </c>
      <c r="D1059" s="131" t="s">
        <v>738</v>
      </c>
      <c r="E1059" s="129" t="s">
        <v>43</v>
      </c>
      <c r="F1059" s="129" t="s">
        <v>739</v>
      </c>
      <c r="G1059" s="41" t="s">
        <v>740</v>
      </c>
      <c r="H1059" s="63">
        <v>299.947</v>
      </c>
      <c r="I1059" s="63">
        <v>149.97300000000001</v>
      </c>
      <c r="J1059" s="63">
        <v>88.691000000000003</v>
      </c>
      <c r="K1059" s="63">
        <v>0</v>
      </c>
      <c r="L1059" s="63">
        <v>0</v>
      </c>
      <c r="M1059" s="63">
        <v>30</v>
      </c>
      <c r="N1059" s="63">
        <v>12.6</v>
      </c>
      <c r="O1059" s="63">
        <v>18.683</v>
      </c>
    </row>
    <row r="1060" spans="1:15" s="64" customFormat="1" ht="68.25" customHeight="1" x14ac:dyDescent="0.25">
      <c r="A1060" s="41">
        <f t="shared" si="184"/>
        <v>976</v>
      </c>
      <c r="B1060" s="41">
        <f t="shared" si="185"/>
        <v>6</v>
      </c>
      <c r="C1060" s="62">
        <v>1994</v>
      </c>
      <c r="D1060" s="131" t="s">
        <v>733</v>
      </c>
      <c r="E1060" s="129" t="s">
        <v>43</v>
      </c>
      <c r="F1060" s="129" t="s">
        <v>734</v>
      </c>
      <c r="G1060" s="41" t="s">
        <v>243</v>
      </c>
      <c r="H1060" s="63">
        <v>49.787999999999997</v>
      </c>
      <c r="I1060" s="63">
        <v>24.893999999999998</v>
      </c>
      <c r="J1060" s="63">
        <v>14.794</v>
      </c>
      <c r="K1060" s="63">
        <v>0</v>
      </c>
      <c r="L1060" s="63">
        <v>0</v>
      </c>
      <c r="M1060" s="63">
        <v>0</v>
      </c>
      <c r="N1060" s="63">
        <v>10.1</v>
      </c>
      <c r="O1060" s="63">
        <v>0</v>
      </c>
    </row>
    <row r="1061" spans="1:15" s="64" customFormat="1" ht="77.25" customHeight="1" x14ac:dyDescent="0.25">
      <c r="A1061" s="41">
        <f t="shared" si="184"/>
        <v>977</v>
      </c>
      <c r="B1061" s="41">
        <f t="shared" si="185"/>
        <v>7</v>
      </c>
      <c r="C1061" s="62">
        <v>2060</v>
      </c>
      <c r="D1061" s="131" t="s">
        <v>737</v>
      </c>
      <c r="E1061" s="129" t="s">
        <v>43</v>
      </c>
      <c r="F1061" s="129" t="s">
        <v>162</v>
      </c>
      <c r="G1061" s="41" t="s">
        <v>241</v>
      </c>
      <c r="H1061" s="63">
        <v>299.86599999999999</v>
      </c>
      <c r="I1061" s="63">
        <v>149.93299999999999</v>
      </c>
      <c r="J1061" s="63">
        <v>88.46</v>
      </c>
      <c r="K1061" s="63">
        <v>0</v>
      </c>
      <c r="L1061" s="63">
        <v>0</v>
      </c>
      <c r="M1061" s="63">
        <v>17</v>
      </c>
      <c r="N1061" s="63">
        <v>30.087</v>
      </c>
      <c r="O1061" s="63">
        <v>14.385999999999999</v>
      </c>
    </row>
    <row r="1062" spans="1:15" s="64" customFormat="1" ht="43.5" customHeight="1" x14ac:dyDescent="0.25">
      <c r="A1062" s="41">
        <f t="shared" si="184"/>
        <v>978</v>
      </c>
      <c r="B1062" s="41">
        <f t="shared" si="185"/>
        <v>8</v>
      </c>
      <c r="C1062" s="62">
        <v>2296</v>
      </c>
      <c r="D1062" s="131" t="s">
        <v>741</v>
      </c>
      <c r="E1062" s="129" t="s">
        <v>43</v>
      </c>
      <c r="F1062" s="129" t="s">
        <v>742</v>
      </c>
      <c r="G1062" s="41" t="s">
        <v>245</v>
      </c>
      <c r="H1062" s="63">
        <v>292.81299999999999</v>
      </c>
      <c r="I1062" s="63">
        <v>146.40600000000001</v>
      </c>
      <c r="J1062" s="63">
        <v>86.376999999999995</v>
      </c>
      <c r="K1062" s="63">
        <v>0</v>
      </c>
      <c r="L1062" s="63">
        <v>0</v>
      </c>
      <c r="M1062" s="63">
        <v>0</v>
      </c>
      <c r="N1062" s="63">
        <v>36.091999999999999</v>
      </c>
      <c r="O1062" s="63">
        <v>23.937999999999999</v>
      </c>
    </row>
    <row r="1063" spans="1:15" s="64" customFormat="1" ht="47.25" x14ac:dyDescent="0.25">
      <c r="A1063" s="41">
        <f t="shared" si="184"/>
        <v>979</v>
      </c>
      <c r="B1063" s="41">
        <f t="shared" si="185"/>
        <v>9</v>
      </c>
      <c r="C1063" s="62">
        <v>2433</v>
      </c>
      <c r="D1063" s="131" t="s">
        <v>743</v>
      </c>
      <c r="E1063" s="129" t="s">
        <v>43</v>
      </c>
      <c r="F1063" s="129" t="s">
        <v>744</v>
      </c>
      <c r="G1063" s="41" t="s">
        <v>241</v>
      </c>
      <c r="H1063" s="63">
        <v>295.02199999999999</v>
      </c>
      <c r="I1063" s="63">
        <v>147.511</v>
      </c>
      <c r="J1063" s="63">
        <v>86.510999999999996</v>
      </c>
      <c r="K1063" s="63">
        <v>0</v>
      </c>
      <c r="L1063" s="63">
        <v>0</v>
      </c>
      <c r="M1063" s="63">
        <v>61</v>
      </c>
      <c r="N1063" s="63">
        <v>0</v>
      </c>
      <c r="O1063" s="63">
        <v>0</v>
      </c>
    </row>
    <row r="1064" spans="1:15" s="64" customFormat="1" ht="63.75" customHeight="1" x14ac:dyDescent="0.25">
      <c r="A1064" s="41">
        <f t="shared" si="184"/>
        <v>980</v>
      </c>
      <c r="B1064" s="41">
        <f t="shared" si="185"/>
        <v>10</v>
      </c>
      <c r="C1064" s="62">
        <v>1006</v>
      </c>
      <c r="D1064" s="131" t="s">
        <v>1032</v>
      </c>
      <c r="E1064" s="129" t="s">
        <v>836</v>
      </c>
      <c r="F1064" s="129" t="s">
        <v>1031</v>
      </c>
      <c r="G1064" s="41" t="s">
        <v>241</v>
      </c>
      <c r="H1064" s="63">
        <v>296.45100000000002</v>
      </c>
      <c r="I1064" s="63">
        <v>148</v>
      </c>
      <c r="J1064" s="63">
        <v>0</v>
      </c>
      <c r="K1064" s="63">
        <v>88.331999999999994</v>
      </c>
      <c r="L1064" s="63">
        <v>0</v>
      </c>
      <c r="M1064" s="63">
        <v>30</v>
      </c>
      <c r="N1064" s="63">
        <v>7</v>
      </c>
      <c r="O1064" s="63">
        <v>23.119</v>
      </c>
    </row>
    <row r="1065" spans="1:15" s="64" customFormat="1" ht="66" customHeight="1" x14ac:dyDescent="0.25">
      <c r="A1065" s="41">
        <f t="shared" si="184"/>
        <v>981</v>
      </c>
      <c r="B1065" s="41">
        <f t="shared" si="185"/>
        <v>11</v>
      </c>
      <c r="C1065" s="62">
        <v>1707</v>
      </c>
      <c r="D1065" s="131" t="s">
        <v>1030</v>
      </c>
      <c r="E1065" s="129" t="s">
        <v>836</v>
      </c>
      <c r="F1065" s="129" t="s">
        <v>1031</v>
      </c>
      <c r="G1065" s="41" t="s">
        <v>241</v>
      </c>
      <c r="H1065" s="63">
        <v>299.75599999999997</v>
      </c>
      <c r="I1065" s="63">
        <v>149</v>
      </c>
      <c r="J1065" s="63">
        <v>0</v>
      </c>
      <c r="K1065" s="63">
        <v>89.316999999999993</v>
      </c>
      <c r="L1065" s="63">
        <v>0</v>
      </c>
      <c r="M1065" s="63">
        <v>31</v>
      </c>
      <c r="N1065" s="63">
        <v>7</v>
      </c>
      <c r="O1065" s="63">
        <v>23.439</v>
      </c>
    </row>
    <row r="1066" spans="1:15" s="64" customFormat="1" ht="78.75" customHeight="1" x14ac:dyDescent="0.25">
      <c r="A1066" s="41">
        <f t="shared" si="184"/>
        <v>982</v>
      </c>
      <c r="B1066" s="41">
        <f t="shared" si="185"/>
        <v>12</v>
      </c>
      <c r="C1066" s="62">
        <v>1760</v>
      </c>
      <c r="D1066" s="131" t="s">
        <v>1033</v>
      </c>
      <c r="E1066" s="129" t="s">
        <v>836</v>
      </c>
      <c r="F1066" s="129" t="s">
        <v>1034</v>
      </c>
      <c r="G1066" s="41" t="s">
        <v>1035</v>
      </c>
      <c r="H1066" s="63">
        <v>227.51300000000001</v>
      </c>
      <c r="I1066" s="63">
        <v>113.7</v>
      </c>
      <c r="J1066" s="63">
        <v>61.192</v>
      </c>
      <c r="K1066" s="63">
        <v>10.02</v>
      </c>
      <c r="L1066" s="63">
        <v>0</v>
      </c>
      <c r="M1066" s="63">
        <v>10</v>
      </c>
      <c r="N1066" s="63">
        <v>25</v>
      </c>
      <c r="O1066" s="63">
        <v>7.601</v>
      </c>
    </row>
    <row r="1067" spans="1:15" s="64" customFormat="1" ht="81.75" customHeight="1" x14ac:dyDescent="0.25">
      <c r="A1067" s="41">
        <f t="shared" si="184"/>
        <v>983</v>
      </c>
      <c r="B1067" s="41">
        <f t="shared" si="185"/>
        <v>13</v>
      </c>
      <c r="C1067" s="62">
        <v>1408</v>
      </c>
      <c r="D1067" s="131" t="s">
        <v>1205</v>
      </c>
      <c r="E1067" s="129" t="s">
        <v>1065</v>
      </c>
      <c r="F1067" s="129" t="s">
        <v>1206</v>
      </c>
      <c r="G1067" s="41" t="s">
        <v>1035</v>
      </c>
      <c r="H1067" s="63">
        <v>299.86200000000002</v>
      </c>
      <c r="I1067" s="63">
        <v>149.93100000000001</v>
      </c>
      <c r="J1067" s="63">
        <v>0</v>
      </c>
      <c r="K1067" s="63">
        <v>89.694000000000003</v>
      </c>
      <c r="L1067" s="63">
        <v>0</v>
      </c>
      <c r="M1067" s="63">
        <v>32</v>
      </c>
      <c r="N1067" s="63">
        <v>20</v>
      </c>
      <c r="O1067" s="63">
        <v>8.2370000000000001</v>
      </c>
    </row>
    <row r="1068" spans="1:15" s="64" customFormat="1" ht="81.75" customHeight="1" x14ac:dyDescent="0.25">
      <c r="A1068" s="41">
        <f t="shared" si="184"/>
        <v>984</v>
      </c>
      <c r="B1068" s="41">
        <f t="shared" si="185"/>
        <v>14</v>
      </c>
      <c r="C1068" s="62">
        <v>1695</v>
      </c>
      <c r="D1068" s="131" t="s">
        <v>1207</v>
      </c>
      <c r="E1068" s="129" t="s">
        <v>1065</v>
      </c>
      <c r="F1068" s="129" t="s">
        <v>1208</v>
      </c>
      <c r="G1068" s="41" t="s">
        <v>1209</v>
      </c>
      <c r="H1068" s="63">
        <v>199.566</v>
      </c>
      <c r="I1068" s="63">
        <v>99.75</v>
      </c>
      <c r="J1068" s="63">
        <v>59.816000000000003</v>
      </c>
      <c r="K1068" s="63">
        <v>0</v>
      </c>
      <c r="L1068" s="63">
        <v>0</v>
      </c>
      <c r="M1068" s="63">
        <v>20</v>
      </c>
      <c r="N1068" s="63">
        <v>6.8</v>
      </c>
      <c r="O1068" s="63">
        <v>13.2</v>
      </c>
    </row>
    <row r="1069" spans="1:15" s="64" customFormat="1" ht="101.25" customHeight="1" x14ac:dyDescent="0.25">
      <c r="A1069" s="41">
        <f t="shared" si="184"/>
        <v>985</v>
      </c>
      <c r="B1069" s="41">
        <f t="shared" si="185"/>
        <v>15</v>
      </c>
      <c r="C1069" s="62">
        <v>1927</v>
      </c>
      <c r="D1069" s="131" t="s">
        <v>1203</v>
      </c>
      <c r="E1069" s="129" t="s">
        <v>1065</v>
      </c>
      <c r="F1069" s="129" t="s">
        <v>1204</v>
      </c>
      <c r="G1069" s="41" t="s">
        <v>241</v>
      </c>
      <c r="H1069" s="63">
        <v>298.48500000000001</v>
      </c>
      <c r="I1069" s="63">
        <v>149.19999999999999</v>
      </c>
      <c r="J1069" s="63">
        <v>89.558000000000007</v>
      </c>
      <c r="K1069" s="63">
        <v>0</v>
      </c>
      <c r="L1069" s="63">
        <v>0</v>
      </c>
      <c r="M1069" s="63">
        <v>48.856999999999999</v>
      </c>
      <c r="N1069" s="63">
        <v>0</v>
      </c>
      <c r="O1069" s="63">
        <v>10.87</v>
      </c>
    </row>
    <row r="1070" spans="1:15" s="64" customFormat="1" ht="81" customHeight="1" x14ac:dyDescent="0.25">
      <c r="A1070" s="41">
        <f t="shared" si="184"/>
        <v>986</v>
      </c>
      <c r="B1070" s="41">
        <f t="shared" si="185"/>
        <v>16</v>
      </c>
      <c r="C1070" s="62">
        <v>1985</v>
      </c>
      <c r="D1070" s="131" t="s">
        <v>1210</v>
      </c>
      <c r="E1070" s="129" t="s">
        <v>1065</v>
      </c>
      <c r="F1070" s="129" t="s">
        <v>1211</v>
      </c>
      <c r="G1070" s="41" t="s">
        <v>243</v>
      </c>
      <c r="H1070" s="63">
        <v>299.52300000000002</v>
      </c>
      <c r="I1070" s="63">
        <v>149.69999999999999</v>
      </c>
      <c r="J1070" s="63">
        <v>89.844999999999999</v>
      </c>
      <c r="K1070" s="63">
        <v>0</v>
      </c>
      <c r="L1070" s="63">
        <v>0</v>
      </c>
      <c r="M1070" s="63">
        <v>45.959000000000003</v>
      </c>
      <c r="N1070" s="63">
        <v>0</v>
      </c>
      <c r="O1070" s="63">
        <v>14.019</v>
      </c>
    </row>
    <row r="1071" spans="1:15" s="64" customFormat="1" ht="68.25" customHeight="1" x14ac:dyDescent="0.25">
      <c r="A1071" s="41">
        <f t="shared" si="184"/>
        <v>987</v>
      </c>
      <c r="B1071" s="41">
        <f t="shared" si="185"/>
        <v>17</v>
      </c>
      <c r="C1071" s="62">
        <v>2086</v>
      </c>
      <c r="D1071" s="131" t="s">
        <v>1214</v>
      </c>
      <c r="E1071" s="129" t="s">
        <v>1065</v>
      </c>
      <c r="F1071" s="129" t="s">
        <v>1213</v>
      </c>
      <c r="G1071" s="41" t="s">
        <v>1215</v>
      </c>
      <c r="H1071" s="63">
        <v>297.43599999999998</v>
      </c>
      <c r="I1071" s="63">
        <v>148.5</v>
      </c>
      <c r="J1071" s="63">
        <v>73</v>
      </c>
      <c r="K1071" s="63">
        <v>0</v>
      </c>
      <c r="L1071" s="63">
        <v>0</v>
      </c>
      <c r="M1071" s="63">
        <v>59.024999999999999</v>
      </c>
      <c r="N1071" s="63">
        <v>3</v>
      </c>
      <c r="O1071" s="63">
        <v>13.911</v>
      </c>
    </row>
    <row r="1072" spans="1:15" s="64" customFormat="1" ht="68.25" customHeight="1" x14ac:dyDescent="0.25">
      <c r="A1072" s="41">
        <f t="shared" si="184"/>
        <v>988</v>
      </c>
      <c r="B1072" s="41">
        <f t="shared" si="185"/>
        <v>18</v>
      </c>
      <c r="C1072" s="62">
        <v>2089</v>
      </c>
      <c r="D1072" s="131" t="s">
        <v>1212</v>
      </c>
      <c r="E1072" s="129" t="s">
        <v>1065</v>
      </c>
      <c r="F1072" s="129" t="s">
        <v>1213</v>
      </c>
      <c r="G1072" s="41" t="s">
        <v>241</v>
      </c>
      <c r="H1072" s="63">
        <v>366.24</v>
      </c>
      <c r="I1072" s="63">
        <v>183</v>
      </c>
      <c r="J1072" s="63">
        <v>91</v>
      </c>
      <c r="K1072" s="63">
        <v>0</v>
      </c>
      <c r="L1072" s="63">
        <v>0</v>
      </c>
      <c r="M1072" s="63">
        <v>44.24</v>
      </c>
      <c r="N1072" s="63">
        <v>18</v>
      </c>
      <c r="O1072" s="63">
        <v>30</v>
      </c>
    </row>
    <row r="1073" spans="1:15" s="64" customFormat="1" ht="43.5" customHeight="1" x14ac:dyDescent="0.25">
      <c r="A1073" s="41">
        <f t="shared" si="184"/>
        <v>989</v>
      </c>
      <c r="B1073" s="41">
        <f t="shared" si="185"/>
        <v>19</v>
      </c>
      <c r="C1073" s="62">
        <v>711</v>
      </c>
      <c r="D1073" s="131" t="s">
        <v>1520</v>
      </c>
      <c r="E1073" s="129" t="s">
        <v>1231</v>
      </c>
      <c r="F1073" s="129" t="s">
        <v>1521</v>
      </c>
      <c r="G1073" s="41" t="s">
        <v>1522</v>
      </c>
      <c r="H1073" s="63">
        <v>211.89400000000001</v>
      </c>
      <c r="I1073" s="63">
        <v>105.5</v>
      </c>
      <c r="J1073" s="63">
        <v>54</v>
      </c>
      <c r="K1073" s="63">
        <v>9.9939999999999998</v>
      </c>
      <c r="L1073" s="63">
        <v>0</v>
      </c>
      <c r="M1073" s="63">
        <v>0</v>
      </c>
      <c r="N1073" s="63">
        <v>37.316000000000003</v>
      </c>
      <c r="O1073" s="63">
        <v>5.0839999999999996</v>
      </c>
    </row>
    <row r="1074" spans="1:15" s="52" customFormat="1" ht="81.75" customHeight="1" x14ac:dyDescent="0.25">
      <c r="A1074" s="41">
        <f t="shared" si="184"/>
        <v>990</v>
      </c>
      <c r="B1074" s="41">
        <f t="shared" si="185"/>
        <v>20</v>
      </c>
      <c r="C1074" s="41">
        <v>1216</v>
      </c>
      <c r="D1074" s="42" t="s">
        <v>2263</v>
      </c>
      <c r="E1074" s="129" t="s">
        <v>2038</v>
      </c>
      <c r="F1074" s="129" t="s">
        <v>2264</v>
      </c>
      <c r="G1074" s="41" t="s">
        <v>2265</v>
      </c>
      <c r="H1074" s="43">
        <v>451.661</v>
      </c>
      <c r="I1074" s="43">
        <v>200</v>
      </c>
      <c r="J1074" s="43">
        <v>100</v>
      </c>
      <c r="K1074" s="43">
        <v>60</v>
      </c>
      <c r="L1074" s="43">
        <v>0</v>
      </c>
      <c r="M1074" s="43">
        <v>80.141000000000005</v>
      </c>
      <c r="N1074" s="43">
        <v>0</v>
      </c>
      <c r="O1074" s="43">
        <v>11.52</v>
      </c>
    </row>
    <row r="1075" spans="1:15" s="64" customFormat="1" ht="45" customHeight="1" x14ac:dyDescent="0.25">
      <c r="A1075" s="41">
        <f t="shared" si="184"/>
        <v>991</v>
      </c>
      <c r="B1075" s="41">
        <f t="shared" si="185"/>
        <v>21</v>
      </c>
      <c r="C1075" s="62">
        <v>611</v>
      </c>
      <c r="D1075" s="131" t="s">
        <v>1944</v>
      </c>
      <c r="E1075" s="129" t="s">
        <v>1549</v>
      </c>
      <c r="F1075" s="129" t="s">
        <v>1945</v>
      </c>
      <c r="G1075" s="41" t="s">
        <v>1946</v>
      </c>
      <c r="H1075" s="63">
        <v>170</v>
      </c>
      <c r="I1075" s="63">
        <v>85</v>
      </c>
      <c r="J1075" s="63">
        <v>50.6</v>
      </c>
      <c r="K1075" s="63">
        <v>0</v>
      </c>
      <c r="L1075" s="63">
        <v>0</v>
      </c>
      <c r="M1075" s="63">
        <v>17.399999999999999</v>
      </c>
      <c r="N1075" s="63">
        <v>0</v>
      </c>
      <c r="O1075" s="63">
        <v>17</v>
      </c>
    </row>
    <row r="1076" spans="1:15" s="64" customFormat="1" ht="56.25" x14ac:dyDescent="0.25">
      <c r="A1076" s="41">
        <f t="shared" si="184"/>
        <v>992</v>
      </c>
      <c r="B1076" s="41">
        <f t="shared" si="185"/>
        <v>22</v>
      </c>
      <c r="C1076" s="62">
        <v>709</v>
      </c>
      <c r="D1076" s="131" t="s">
        <v>1947</v>
      </c>
      <c r="E1076" s="129" t="s">
        <v>1549</v>
      </c>
      <c r="F1076" s="129" t="s">
        <v>1521</v>
      </c>
      <c r="G1076" s="41" t="s">
        <v>242</v>
      </c>
      <c r="H1076" s="63">
        <v>170</v>
      </c>
      <c r="I1076" s="63">
        <v>85</v>
      </c>
      <c r="J1076" s="63">
        <v>30</v>
      </c>
      <c r="K1076" s="63">
        <v>20.6</v>
      </c>
      <c r="L1076" s="63">
        <v>0</v>
      </c>
      <c r="M1076" s="63">
        <v>17.399999999999999</v>
      </c>
      <c r="N1076" s="63">
        <v>0</v>
      </c>
      <c r="O1076" s="63">
        <v>17</v>
      </c>
    </row>
    <row r="1077" spans="1:15" s="64" customFormat="1" ht="37.5" x14ac:dyDescent="0.25">
      <c r="A1077" s="41">
        <f t="shared" si="184"/>
        <v>993</v>
      </c>
      <c r="B1077" s="41">
        <f t="shared" si="185"/>
        <v>23</v>
      </c>
      <c r="C1077" s="62">
        <v>868</v>
      </c>
      <c r="D1077" s="131" t="s">
        <v>1948</v>
      </c>
      <c r="E1077" s="129" t="s">
        <v>1549</v>
      </c>
      <c r="F1077" s="129" t="s">
        <v>1949</v>
      </c>
      <c r="G1077" s="41" t="s">
        <v>1950</v>
      </c>
      <c r="H1077" s="63">
        <v>80.790999999999997</v>
      </c>
      <c r="I1077" s="63">
        <v>40.39</v>
      </c>
      <c r="J1077" s="63">
        <v>23.184000000000001</v>
      </c>
      <c r="K1077" s="63">
        <v>0</v>
      </c>
      <c r="L1077" s="63">
        <v>0</v>
      </c>
      <c r="M1077" s="63">
        <v>0</v>
      </c>
      <c r="N1077" s="63">
        <v>9</v>
      </c>
      <c r="O1077" s="63">
        <v>8.2170000000000005</v>
      </c>
    </row>
    <row r="1078" spans="1:15" s="40" customFormat="1" ht="68.25" customHeight="1" x14ac:dyDescent="0.25">
      <c r="A1078" s="41">
        <f t="shared" si="184"/>
        <v>994</v>
      </c>
      <c r="B1078" s="41">
        <f t="shared" si="185"/>
        <v>24</v>
      </c>
      <c r="C1078" s="41">
        <v>1001</v>
      </c>
      <c r="D1078" s="42" t="s">
        <v>2400</v>
      </c>
      <c r="E1078" s="129" t="s">
        <v>1549</v>
      </c>
      <c r="F1078" s="129" t="s">
        <v>1998</v>
      </c>
      <c r="G1078" s="41" t="s">
        <v>241</v>
      </c>
      <c r="H1078" s="43">
        <v>399.66800000000001</v>
      </c>
      <c r="I1078" s="43">
        <v>199.8</v>
      </c>
      <c r="J1078" s="43">
        <v>154.864</v>
      </c>
      <c r="K1078" s="43">
        <v>0</v>
      </c>
      <c r="L1078" s="43">
        <v>0</v>
      </c>
      <c r="M1078" s="43">
        <v>5</v>
      </c>
      <c r="N1078" s="43">
        <v>30.2</v>
      </c>
      <c r="O1078" s="43">
        <v>9.8040000000000003</v>
      </c>
    </row>
    <row r="1079" spans="1:15" s="64" customFormat="1" ht="62.25" customHeight="1" x14ac:dyDescent="0.25">
      <c r="A1079" s="41">
        <f t="shared" si="184"/>
        <v>995</v>
      </c>
      <c r="B1079" s="41">
        <f t="shared" si="185"/>
        <v>25</v>
      </c>
      <c r="C1079" s="62">
        <v>1030</v>
      </c>
      <c r="D1079" s="131" t="s">
        <v>1951</v>
      </c>
      <c r="E1079" s="129" t="s">
        <v>1549</v>
      </c>
      <c r="F1079" s="129" t="s">
        <v>1952</v>
      </c>
      <c r="G1079" s="41" t="s">
        <v>1405</v>
      </c>
      <c r="H1079" s="63">
        <v>299.82400000000001</v>
      </c>
      <c r="I1079" s="63">
        <v>149.91200000000001</v>
      </c>
      <c r="J1079" s="63">
        <v>0</v>
      </c>
      <c r="K1079" s="63">
        <v>88.933000000000007</v>
      </c>
      <c r="L1079" s="63">
        <v>0</v>
      </c>
      <c r="M1079" s="63">
        <v>30</v>
      </c>
      <c r="N1079" s="63">
        <v>25</v>
      </c>
      <c r="O1079" s="63">
        <v>5.9790000000000001</v>
      </c>
    </row>
    <row r="1080" spans="1:15" s="64" customFormat="1" ht="37.5" x14ac:dyDescent="0.25">
      <c r="A1080" s="41">
        <f t="shared" si="184"/>
        <v>996</v>
      </c>
      <c r="B1080" s="41">
        <f t="shared" si="185"/>
        <v>26</v>
      </c>
      <c r="C1080" s="62">
        <v>1046</v>
      </c>
      <c r="D1080" s="131" t="s">
        <v>1953</v>
      </c>
      <c r="E1080" s="129" t="s">
        <v>1549</v>
      </c>
      <c r="F1080" s="129" t="s">
        <v>1954</v>
      </c>
      <c r="G1080" s="41" t="s">
        <v>1955</v>
      </c>
      <c r="H1080" s="63">
        <v>295.33199999999999</v>
      </c>
      <c r="I1080" s="63">
        <v>147</v>
      </c>
      <c r="J1080" s="63">
        <v>0</v>
      </c>
      <c r="K1080" s="63">
        <v>88.331999999999994</v>
      </c>
      <c r="L1080" s="63">
        <v>0</v>
      </c>
      <c r="M1080" s="63">
        <v>60</v>
      </c>
      <c r="N1080" s="63">
        <v>0</v>
      </c>
      <c r="O1080" s="63">
        <v>0</v>
      </c>
    </row>
    <row r="1081" spans="1:15" s="64" customFormat="1" ht="56.25" x14ac:dyDescent="0.25">
      <c r="A1081" s="41">
        <f t="shared" si="184"/>
        <v>997</v>
      </c>
      <c r="B1081" s="41">
        <f t="shared" si="185"/>
        <v>27</v>
      </c>
      <c r="C1081" s="62">
        <v>1060</v>
      </c>
      <c r="D1081" s="131" t="s">
        <v>1956</v>
      </c>
      <c r="E1081" s="129" t="s">
        <v>1549</v>
      </c>
      <c r="F1081" s="129" t="s">
        <v>1952</v>
      </c>
      <c r="G1081" s="41" t="s">
        <v>1405</v>
      </c>
      <c r="H1081" s="63">
        <v>191.18</v>
      </c>
      <c r="I1081" s="63">
        <v>95.59</v>
      </c>
      <c r="J1081" s="63">
        <v>55.44</v>
      </c>
      <c r="K1081" s="63">
        <v>0</v>
      </c>
      <c r="L1081" s="63">
        <v>0</v>
      </c>
      <c r="M1081" s="63">
        <v>22.77</v>
      </c>
      <c r="N1081" s="63">
        <v>0</v>
      </c>
      <c r="O1081" s="63">
        <v>17.38</v>
      </c>
    </row>
    <row r="1082" spans="1:15" s="64" customFormat="1" ht="48.75" customHeight="1" x14ac:dyDescent="0.25">
      <c r="A1082" s="41">
        <f t="shared" si="184"/>
        <v>998</v>
      </c>
      <c r="B1082" s="41">
        <f t="shared" si="185"/>
        <v>28</v>
      </c>
      <c r="C1082" s="62">
        <v>1109</v>
      </c>
      <c r="D1082" s="131" t="s">
        <v>1957</v>
      </c>
      <c r="E1082" s="129" t="s">
        <v>1549</v>
      </c>
      <c r="F1082" s="129" t="s">
        <v>1952</v>
      </c>
      <c r="G1082" s="41" t="s">
        <v>1958</v>
      </c>
      <c r="H1082" s="63">
        <v>170</v>
      </c>
      <c r="I1082" s="63">
        <v>85</v>
      </c>
      <c r="J1082" s="63">
        <v>0</v>
      </c>
      <c r="K1082" s="63">
        <v>50.5</v>
      </c>
      <c r="L1082" s="63">
        <v>0</v>
      </c>
      <c r="M1082" s="63">
        <v>17.5</v>
      </c>
      <c r="N1082" s="63">
        <v>0</v>
      </c>
      <c r="O1082" s="63">
        <v>17</v>
      </c>
    </row>
    <row r="1083" spans="1:15" s="64" customFormat="1" ht="45" customHeight="1" x14ac:dyDescent="0.25">
      <c r="A1083" s="41">
        <f t="shared" si="184"/>
        <v>999</v>
      </c>
      <c r="B1083" s="41">
        <f t="shared" ref="B1083:B1119" si="186">B1082+1</f>
        <v>29</v>
      </c>
      <c r="C1083" s="62">
        <v>1120</v>
      </c>
      <c r="D1083" s="131" t="s">
        <v>2369</v>
      </c>
      <c r="E1083" s="129" t="s">
        <v>1549</v>
      </c>
      <c r="F1083" s="129" t="s">
        <v>1959</v>
      </c>
      <c r="G1083" s="41" t="s">
        <v>1960</v>
      </c>
      <c r="H1083" s="63">
        <v>153.66800000000001</v>
      </c>
      <c r="I1083" s="63">
        <v>76.8</v>
      </c>
      <c r="J1083" s="63">
        <v>35.279000000000003</v>
      </c>
      <c r="K1083" s="63">
        <v>9.0229999999999997</v>
      </c>
      <c r="L1083" s="63">
        <v>0</v>
      </c>
      <c r="M1083" s="63">
        <v>20</v>
      </c>
      <c r="N1083" s="63">
        <v>0</v>
      </c>
      <c r="O1083" s="63">
        <v>12.566000000000001</v>
      </c>
    </row>
    <row r="1084" spans="1:15" s="64" customFormat="1" ht="41.25" customHeight="1" x14ac:dyDescent="0.25">
      <c r="A1084" s="41">
        <f t="shared" si="184"/>
        <v>1000</v>
      </c>
      <c r="B1084" s="41">
        <f t="shared" si="186"/>
        <v>30</v>
      </c>
      <c r="C1084" s="62">
        <v>1294</v>
      </c>
      <c r="D1084" s="131" t="s">
        <v>1961</v>
      </c>
      <c r="E1084" s="129" t="s">
        <v>1549</v>
      </c>
      <c r="F1084" s="129" t="s">
        <v>1962</v>
      </c>
      <c r="G1084" s="41" t="s">
        <v>1035</v>
      </c>
      <c r="H1084" s="63">
        <v>298.15699999999998</v>
      </c>
      <c r="I1084" s="63">
        <v>149</v>
      </c>
      <c r="J1084" s="63">
        <v>0</v>
      </c>
      <c r="K1084" s="63">
        <v>88.576999999999998</v>
      </c>
      <c r="L1084" s="63">
        <v>0</v>
      </c>
      <c r="M1084" s="63">
        <v>32</v>
      </c>
      <c r="N1084" s="63">
        <v>21</v>
      </c>
      <c r="O1084" s="63">
        <v>7.58</v>
      </c>
    </row>
    <row r="1085" spans="1:15" s="64" customFormat="1" ht="60.75" customHeight="1" x14ac:dyDescent="0.25">
      <c r="A1085" s="41">
        <f t="shared" si="184"/>
        <v>1001</v>
      </c>
      <c r="B1085" s="41">
        <f t="shared" si="186"/>
        <v>31</v>
      </c>
      <c r="C1085" s="62">
        <v>1353</v>
      </c>
      <c r="D1085" s="131" t="s">
        <v>1963</v>
      </c>
      <c r="E1085" s="129" t="s">
        <v>1549</v>
      </c>
      <c r="F1085" s="129" t="s">
        <v>1952</v>
      </c>
      <c r="G1085" s="41" t="s">
        <v>1405</v>
      </c>
      <c r="H1085" s="63">
        <v>296.161</v>
      </c>
      <c r="I1085" s="63">
        <v>148.05000000000001</v>
      </c>
      <c r="J1085" s="63">
        <v>0</v>
      </c>
      <c r="K1085" s="63">
        <v>80.572000000000003</v>
      </c>
      <c r="L1085" s="63">
        <v>0</v>
      </c>
      <c r="M1085" s="63">
        <v>15</v>
      </c>
      <c r="N1085" s="63">
        <v>38.713999999999999</v>
      </c>
      <c r="O1085" s="63">
        <v>13.824999999999999</v>
      </c>
    </row>
    <row r="1086" spans="1:15" s="64" customFormat="1" ht="65.25" customHeight="1" x14ac:dyDescent="0.25">
      <c r="A1086" s="41">
        <f t="shared" si="184"/>
        <v>1002</v>
      </c>
      <c r="B1086" s="41">
        <f t="shared" si="186"/>
        <v>32</v>
      </c>
      <c r="C1086" s="62">
        <v>1379</v>
      </c>
      <c r="D1086" s="131" t="s">
        <v>1964</v>
      </c>
      <c r="E1086" s="129" t="s">
        <v>1549</v>
      </c>
      <c r="F1086" s="129" t="s">
        <v>1965</v>
      </c>
      <c r="G1086" s="41" t="s">
        <v>243</v>
      </c>
      <c r="H1086" s="63">
        <v>299.39499999999998</v>
      </c>
      <c r="I1086" s="63">
        <v>149.6</v>
      </c>
      <c r="J1086" s="63">
        <v>0</v>
      </c>
      <c r="K1086" s="63">
        <v>89.385999999999996</v>
      </c>
      <c r="L1086" s="63">
        <v>0</v>
      </c>
      <c r="M1086" s="63">
        <v>30</v>
      </c>
      <c r="N1086" s="63">
        <v>24</v>
      </c>
      <c r="O1086" s="63">
        <v>6.4089999999999998</v>
      </c>
    </row>
    <row r="1087" spans="1:15" s="64" customFormat="1" ht="56.25" x14ac:dyDescent="0.25">
      <c r="A1087" s="41">
        <f t="shared" si="184"/>
        <v>1003</v>
      </c>
      <c r="B1087" s="41">
        <f t="shared" si="186"/>
        <v>33</v>
      </c>
      <c r="C1087" s="62">
        <v>1383</v>
      </c>
      <c r="D1087" s="131" t="s">
        <v>1966</v>
      </c>
      <c r="E1087" s="129" t="s">
        <v>1549</v>
      </c>
      <c r="F1087" s="129" t="s">
        <v>1962</v>
      </c>
      <c r="G1087" s="41" t="s">
        <v>1035</v>
      </c>
      <c r="H1087" s="63">
        <v>299.40800000000002</v>
      </c>
      <c r="I1087" s="63">
        <v>149.69999999999999</v>
      </c>
      <c r="J1087" s="63">
        <v>0</v>
      </c>
      <c r="K1087" s="63">
        <v>89.391000000000005</v>
      </c>
      <c r="L1087" s="63">
        <v>0</v>
      </c>
      <c r="M1087" s="63">
        <v>33</v>
      </c>
      <c r="N1087" s="63">
        <v>21</v>
      </c>
      <c r="O1087" s="63">
        <v>6.3170000000000002</v>
      </c>
    </row>
    <row r="1088" spans="1:15" s="64" customFormat="1" ht="50.25" customHeight="1" x14ac:dyDescent="0.25">
      <c r="A1088" s="41">
        <f t="shared" si="184"/>
        <v>1004</v>
      </c>
      <c r="B1088" s="41">
        <f t="shared" si="186"/>
        <v>34</v>
      </c>
      <c r="C1088" s="62">
        <v>1388</v>
      </c>
      <c r="D1088" s="131" t="s">
        <v>1967</v>
      </c>
      <c r="E1088" s="129" t="s">
        <v>1549</v>
      </c>
      <c r="F1088" s="129" t="s">
        <v>1959</v>
      </c>
      <c r="G1088" s="41" t="s">
        <v>1960</v>
      </c>
      <c r="H1088" s="63">
        <v>170</v>
      </c>
      <c r="I1088" s="63">
        <v>85</v>
      </c>
      <c r="J1088" s="63">
        <v>49.3</v>
      </c>
      <c r="K1088" s="63">
        <v>0</v>
      </c>
      <c r="L1088" s="63">
        <v>0</v>
      </c>
      <c r="M1088" s="63">
        <v>18.7</v>
      </c>
      <c r="N1088" s="63">
        <v>0</v>
      </c>
      <c r="O1088" s="63">
        <v>17</v>
      </c>
    </row>
    <row r="1089" spans="1:15" s="64" customFormat="1" ht="41.25" customHeight="1" x14ac:dyDescent="0.25">
      <c r="A1089" s="41">
        <f t="shared" si="184"/>
        <v>1005</v>
      </c>
      <c r="B1089" s="41">
        <f t="shared" si="186"/>
        <v>35</v>
      </c>
      <c r="C1089" s="62">
        <v>1403</v>
      </c>
      <c r="D1089" s="131" t="s">
        <v>1968</v>
      </c>
      <c r="E1089" s="129" t="s">
        <v>1549</v>
      </c>
      <c r="F1089" s="129" t="s">
        <v>1969</v>
      </c>
      <c r="G1089" s="41" t="s">
        <v>1970</v>
      </c>
      <c r="H1089" s="63">
        <v>40</v>
      </c>
      <c r="I1089" s="63">
        <v>20</v>
      </c>
      <c r="J1089" s="63">
        <v>0</v>
      </c>
      <c r="K1089" s="63">
        <v>6</v>
      </c>
      <c r="L1089" s="63">
        <v>0</v>
      </c>
      <c r="M1089" s="63">
        <v>14</v>
      </c>
      <c r="N1089" s="63">
        <v>0</v>
      </c>
      <c r="O1089" s="63">
        <v>0</v>
      </c>
    </row>
    <row r="1090" spans="1:15" s="64" customFormat="1" ht="56.25" x14ac:dyDescent="0.25">
      <c r="A1090" s="41">
        <f t="shared" si="184"/>
        <v>1006</v>
      </c>
      <c r="B1090" s="41">
        <f t="shared" si="186"/>
        <v>36</v>
      </c>
      <c r="C1090" s="62">
        <v>1412</v>
      </c>
      <c r="D1090" s="131" t="s">
        <v>1971</v>
      </c>
      <c r="E1090" s="129" t="s">
        <v>1549</v>
      </c>
      <c r="F1090" s="129" t="s">
        <v>1962</v>
      </c>
      <c r="G1090" s="41" t="s">
        <v>1035</v>
      </c>
      <c r="H1090" s="63">
        <v>299.18700000000001</v>
      </c>
      <c r="I1090" s="63">
        <v>149.5</v>
      </c>
      <c r="J1090" s="63">
        <v>0</v>
      </c>
      <c r="K1090" s="63">
        <v>89.611999999999995</v>
      </c>
      <c r="L1090" s="63">
        <v>0</v>
      </c>
      <c r="M1090" s="63">
        <v>32</v>
      </c>
      <c r="N1090" s="63">
        <v>21</v>
      </c>
      <c r="O1090" s="63">
        <v>7.0750000000000002</v>
      </c>
    </row>
    <row r="1091" spans="1:15" s="64" customFormat="1" ht="68.25" customHeight="1" x14ac:dyDescent="0.25">
      <c r="A1091" s="41">
        <f t="shared" si="184"/>
        <v>1007</v>
      </c>
      <c r="B1091" s="41">
        <f t="shared" si="186"/>
        <v>37</v>
      </c>
      <c r="C1091" s="62">
        <v>1419</v>
      </c>
      <c r="D1091" s="131" t="s">
        <v>1972</v>
      </c>
      <c r="E1091" s="129" t="s">
        <v>1549</v>
      </c>
      <c r="F1091" s="129" t="s">
        <v>1973</v>
      </c>
      <c r="G1091" s="41" t="s">
        <v>1974</v>
      </c>
      <c r="H1091" s="63">
        <v>252.51300000000001</v>
      </c>
      <c r="I1091" s="63">
        <v>126.2</v>
      </c>
      <c r="J1091" s="63">
        <v>0</v>
      </c>
      <c r="K1091" s="63">
        <v>75.5</v>
      </c>
      <c r="L1091" s="63">
        <v>0</v>
      </c>
      <c r="M1091" s="63">
        <v>25.5</v>
      </c>
      <c r="N1091" s="63">
        <v>12.741</v>
      </c>
      <c r="O1091" s="63">
        <v>12.571999999999999</v>
      </c>
    </row>
    <row r="1092" spans="1:15" s="64" customFormat="1" ht="68.25" customHeight="1" x14ac:dyDescent="0.25">
      <c r="A1092" s="41">
        <f t="shared" si="184"/>
        <v>1008</v>
      </c>
      <c r="B1092" s="41">
        <f t="shared" si="186"/>
        <v>38</v>
      </c>
      <c r="C1092" s="62">
        <v>1673</v>
      </c>
      <c r="D1092" s="131" t="s">
        <v>1975</v>
      </c>
      <c r="E1092" s="129" t="s">
        <v>1549</v>
      </c>
      <c r="F1092" s="129" t="s">
        <v>1976</v>
      </c>
      <c r="G1092" s="41" t="s">
        <v>1977</v>
      </c>
      <c r="H1092" s="63">
        <v>277.91899999999998</v>
      </c>
      <c r="I1092" s="63">
        <v>138.9</v>
      </c>
      <c r="J1092" s="63">
        <v>0</v>
      </c>
      <c r="K1092" s="63">
        <v>83.399000000000001</v>
      </c>
      <c r="L1092" s="63">
        <v>0</v>
      </c>
      <c r="M1092" s="63">
        <v>24.436</v>
      </c>
      <c r="N1092" s="63">
        <v>20</v>
      </c>
      <c r="O1092" s="63">
        <v>11.183999999999999</v>
      </c>
    </row>
    <row r="1093" spans="1:15" s="64" customFormat="1" ht="37.5" x14ac:dyDescent="0.25">
      <c r="A1093" s="41">
        <f t="shared" si="184"/>
        <v>1009</v>
      </c>
      <c r="B1093" s="41">
        <f t="shared" si="186"/>
        <v>39</v>
      </c>
      <c r="C1093" s="62">
        <v>1697</v>
      </c>
      <c r="D1093" s="131" t="s">
        <v>1978</v>
      </c>
      <c r="E1093" s="129" t="s">
        <v>1549</v>
      </c>
      <c r="F1093" s="129" t="s">
        <v>1031</v>
      </c>
      <c r="G1093" s="41" t="s">
        <v>241</v>
      </c>
      <c r="H1093" s="63">
        <v>199.7</v>
      </c>
      <c r="I1093" s="63">
        <v>99</v>
      </c>
      <c r="J1093" s="63">
        <v>0</v>
      </c>
      <c r="K1093" s="63">
        <v>59.7</v>
      </c>
      <c r="L1093" s="63">
        <v>0</v>
      </c>
      <c r="M1093" s="63">
        <v>21</v>
      </c>
      <c r="N1093" s="63">
        <v>20</v>
      </c>
      <c r="O1093" s="63">
        <v>0</v>
      </c>
    </row>
    <row r="1094" spans="1:15" s="64" customFormat="1" ht="37.5" x14ac:dyDescent="0.25">
      <c r="A1094" s="41">
        <f t="shared" si="184"/>
        <v>1010</v>
      </c>
      <c r="B1094" s="41">
        <f t="shared" si="186"/>
        <v>40</v>
      </c>
      <c r="C1094" s="62">
        <v>1725</v>
      </c>
      <c r="D1094" s="131" t="s">
        <v>1979</v>
      </c>
      <c r="E1094" s="129" t="s">
        <v>1549</v>
      </c>
      <c r="F1094" s="129" t="s">
        <v>1980</v>
      </c>
      <c r="G1094" s="41" t="s">
        <v>1209</v>
      </c>
      <c r="H1094" s="63">
        <v>299.02300000000002</v>
      </c>
      <c r="I1094" s="63">
        <v>149.5</v>
      </c>
      <c r="J1094" s="63">
        <v>0</v>
      </c>
      <c r="K1094" s="63">
        <v>89.718000000000004</v>
      </c>
      <c r="L1094" s="63">
        <v>0</v>
      </c>
      <c r="M1094" s="63">
        <v>37.363999999999997</v>
      </c>
      <c r="N1094" s="63">
        <v>0</v>
      </c>
      <c r="O1094" s="63">
        <v>22.440999999999999</v>
      </c>
    </row>
    <row r="1095" spans="1:15" s="64" customFormat="1" ht="37.5" x14ac:dyDescent="0.25">
      <c r="A1095" s="41">
        <f t="shared" si="184"/>
        <v>1011</v>
      </c>
      <c r="B1095" s="41">
        <f t="shared" si="186"/>
        <v>41</v>
      </c>
      <c r="C1095" s="62">
        <v>1740</v>
      </c>
      <c r="D1095" s="131" t="s">
        <v>1981</v>
      </c>
      <c r="E1095" s="129" t="s">
        <v>1549</v>
      </c>
      <c r="F1095" s="129" t="s">
        <v>1982</v>
      </c>
      <c r="G1095" s="41" t="s">
        <v>1983</v>
      </c>
      <c r="H1095" s="63">
        <v>170</v>
      </c>
      <c r="I1095" s="63">
        <v>85</v>
      </c>
      <c r="J1095" s="63">
        <v>50.7</v>
      </c>
      <c r="K1095" s="63">
        <v>0</v>
      </c>
      <c r="L1095" s="63">
        <v>0</v>
      </c>
      <c r="M1095" s="63">
        <v>17.3</v>
      </c>
      <c r="N1095" s="63">
        <v>0</v>
      </c>
      <c r="O1095" s="63">
        <v>17</v>
      </c>
    </row>
    <row r="1096" spans="1:15" s="64" customFormat="1" ht="56.25" x14ac:dyDescent="0.25">
      <c r="A1096" s="41">
        <f t="shared" si="184"/>
        <v>1012</v>
      </c>
      <c r="B1096" s="41">
        <f t="shared" si="186"/>
        <v>42</v>
      </c>
      <c r="C1096" s="62">
        <v>2145</v>
      </c>
      <c r="D1096" s="131" t="s">
        <v>1984</v>
      </c>
      <c r="E1096" s="129" t="s">
        <v>1549</v>
      </c>
      <c r="F1096" s="129" t="s">
        <v>1985</v>
      </c>
      <c r="G1096" s="41" t="s">
        <v>1986</v>
      </c>
      <c r="H1096" s="63">
        <v>122.6</v>
      </c>
      <c r="I1096" s="63">
        <v>61.2</v>
      </c>
      <c r="J1096" s="63">
        <v>36.4</v>
      </c>
      <c r="K1096" s="63">
        <v>0</v>
      </c>
      <c r="L1096" s="63">
        <v>0</v>
      </c>
      <c r="M1096" s="63">
        <v>5</v>
      </c>
      <c r="N1096" s="63">
        <v>10</v>
      </c>
      <c r="O1096" s="63">
        <v>10</v>
      </c>
    </row>
    <row r="1097" spans="1:15" s="64" customFormat="1" ht="68.25" customHeight="1" x14ac:dyDescent="0.25">
      <c r="A1097" s="41">
        <f t="shared" si="184"/>
        <v>1013</v>
      </c>
      <c r="B1097" s="41">
        <f t="shared" si="186"/>
        <v>43</v>
      </c>
      <c r="C1097" s="62">
        <v>2147</v>
      </c>
      <c r="D1097" s="131" t="s">
        <v>1987</v>
      </c>
      <c r="E1097" s="129" t="s">
        <v>1549</v>
      </c>
      <c r="F1097" s="129" t="s">
        <v>1031</v>
      </c>
      <c r="G1097" s="41" t="s">
        <v>241</v>
      </c>
      <c r="H1097" s="63">
        <v>297.54300000000001</v>
      </c>
      <c r="I1097" s="63">
        <v>148</v>
      </c>
      <c r="J1097" s="63">
        <v>0</v>
      </c>
      <c r="K1097" s="63">
        <v>88.596000000000004</v>
      </c>
      <c r="L1097" s="63">
        <v>0</v>
      </c>
      <c r="M1097" s="63">
        <v>30.5</v>
      </c>
      <c r="N1097" s="63">
        <v>15.5</v>
      </c>
      <c r="O1097" s="63">
        <v>14.946999999999999</v>
      </c>
    </row>
    <row r="1098" spans="1:15" s="64" customFormat="1" ht="37.5" x14ac:dyDescent="0.25">
      <c r="A1098" s="41">
        <f t="shared" si="184"/>
        <v>1014</v>
      </c>
      <c r="B1098" s="41">
        <f t="shared" si="186"/>
        <v>44</v>
      </c>
      <c r="C1098" s="62">
        <v>2154</v>
      </c>
      <c r="D1098" s="131" t="s">
        <v>1988</v>
      </c>
      <c r="E1098" s="129" t="s">
        <v>1549</v>
      </c>
      <c r="F1098" s="129" t="s">
        <v>1031</v>
      </c>
      <c r="G1098" s="41" t="s">
        <v>241</v>
      </c>
      <c r="H1098" s="63">
        <v>297.642</v>
      </c>
      <c r="I1098" s="63">
        <v>148</v>
      </c>
      <c r="J1098" s="63">
        <v>0</v>
      </c>
      <c r="K1098" s="63">
        <v>88.641999999999996</v>
      </c>
      <c r="L1098" s="63">
        <v>0</v>
      </c>
      <c r="M1098" s="63">
        <v>30</v>
      </c>
      <c r="N1098" s="63">
        <v>31</v>
      </c>
      <c r="O1098" s="63">
        <v>0</v>
      </c>
    </row>
    <row r="1099" spans="1:15" s="64" customFormat="1" ht="60.75" customHeight="1" x14ac:dyDescent="0.25">
      <c r="A1099" s="41">
        <f t="shared" si="184"/>
        <v>1015</v>
      </c>
      <c r="B1099" s="41">
        <f t="shared" si="186"/>
        <v>45</v>
      </c>
      <c r="C1099" s="62">
        <v>2165</v>
      </c>
      <c r="D1099" s="131" t="s">
        <v>1989</v>
      </c>
      <c r="E1099" s="129" t="s">
        <v>1549</v>
      </c>
      <c r="F1099" s="129" t="s">
        <v>1959</v>
      </c>
      <c r="G1099" s="41" t="s">
        <v>1990</v>
      </c>
      <c r="H1099" s="63">
        <v>199.9</v>
      </c>
      <c r="I1099" s="63">
        <v>99</v>
      </c>
      <c r="J1099" s="63">
        <v>60</v>
      </c>
      <c r="K1099" s="63">
        <v>0</v>
      </c>
      <c r="L1099" s="63">
        <v>0</v>
      </c>
      <c r="M1099" s="63">
        <v>20.9</v>
      </c>
      <c r="N1099" s="63">
        <v>0</v>
      </c>
      <c r="O1099" s="63">
        <v>20</v>
      </c>
    </row>
    <row r="1100" spans="1:15" s="64" customFormat="1" ht="43.5" customHeight="1" x14ac:dyDescent="0.25">
      <c r="A1100" s="41">
        <f t="shared" si="184"/>
        <v>1016</v>
      </c>
      <c r="B1100" s="41">
        <f t="shared" si="186"/>
        <v>46</v>
      </c>
      <c r="C1100" s="62">
        <v>2187</v>
      </c>
      <c r="D1100" s="131" t="s">
        <v>1991</v>
      </c>
      <c r="E1100" s="129" t="s">
        <v>1549</v>
      </c>
      <c r="F1100" s="129" t="s">
        <v>1965</v>
      </c>
      <c r="G1100" s="41" t="s">
        <v>1992</v>
      </c>
      <c r="H1100" s="63">
        <v>110.746</v>
      </c>
      <c r="I1100" s="63">
        <v>55.37</v>
      </c>
      <c r="J1100" s="63">
        <v>16.492999999999999</v>
      </c>
      <c r="K1100" s="63">
        <v>15</v>
      </c>
      <c r="L1100" s="63">
        <v>0</v>
      </c>
      <c r="M1100" s="63">
        <v>20</v>
      </c>
      <c r="N1100" s="63">
        <v>0</v>
      </c>
      <c r="O1100" s="63">
        <v>3.883</v>
      </c>
    </row>
    <row r="1101" spans="1:15" s="64" customFormat="1" ht="42" customHeight="1" x14ac:dyDescent="0.25">
      <c r="A1101" s="41">
        <f t="shared" si="184"/>
        <v>1017</v>
      </c>
      <c r="B1101" s="41">
        <f t="shared" si="186"/>
        <v>47</v>
      </c>
      <c r="C1101" s="62">
        <v>2566</v>
      </c>
      <c r="D1101" s="131" t="s">
        <v>1993</v>
      </c>
      <c r="E1101" s="129" t="s">
        <v>1549</v>
      </c>
      <c r="F1101" s="129" t="s">
        <v>1031</v>
      </c>
      <c r="G1101" s="41" t="s">
        <v>241</v>
      </c>
      <c r="H1101" s="63">
        <v>298.952</v>
      </c>
      <c r="I1101" s="63">
        <v>149</v>
      </c>
      <c r="J1101" s="63">
        <v>0</v>
      </c>
      <c r="K1101" s="63">
        <v>88.135999999999996</v>
      </c>
      <c r="L1101" s="63">
        <v>0</v>
      </c>
      <c r="M1101" s="63">
        <v>30</v>
      </c>
      <c r="N1101" s="63">
        <v>2</v>
      </c>
      <c r="O1101" s="63">
        <v>29.815999999999999</v>
      </c>
    </row>
    <row r="1102" spans="1:15" s="64" customFormat="1" ht="42" customHeight="1" x14ac:dyDescent="0.25">
      <c r="A1102" s="41">
        <f t="shared" si="184"/>
        <v>1018</v>
      </c>
      <c r="B1102" s="41">
        <f t="shared" si="186"/>
        <v>48</v>
      </c>
      <c r="C1102" s="62">
        <v>2571</v>
      </c>
      <c r="D1102" s="131" t="s">
        <v>1994</v>
      </c>
      <c r="E1102" s="129" t="s">
        <v>1549</v>
      </c>
      <c r="F1102" s="129" t="s">
        <v>1031</v>
      </c>
      <c r="G1102" s="41" t="s">
        <v>241</v>
      </c>
      <c r="H1102" s="63">
        <v>299.77300000000002</v>
      </c>
      <c r="I1102" s="63">
        <v>149</v>
      </c>
      <c r="J1102" s="63">
        <v>0</v>
      </c>
      <c r="K1102" s="63">
        <v>89.789000000000001</v>
      </c>
      <c r="L1102" s="63">
        <v>0</v>
      </c>
      <c r="M1102" s="63">
        <v>29</v>
      </c>
      <c r="N1102" s="63">
        <v>8</v>
      </c>
      <c r="O1102" s="63">
        <v>23.984000000000002</v>
      </c>
    </row>
    <row r="1103" spans="1:15" s="64" customFormat="1" ht="50.25" customHeight="1" x14ac:dyDescent="0.25">
      <c r="A1103" s="41">
        <f t="shared" si="184"/>
        <v>1019</v>
      </c>
      <c r="B1103" s="41">
        <f t="shared" si="186"/>
        <v>49</v>
      </c>
      <c r="C1103" s="62">
        <v>2702</v>
      </c>
      <c r="D1103" s="131" t="s">
        <v>1995</v>
      </c>
      <c r="E1103" s="129" t="s">
        <v>1549</v>
      </c>
      <c r="F1103" s="129" t="s">
        <v>1996</v>
      </c>
      <c r="G1103" s="41" t="s">
        <v>740</v>
      </c>
      <c r="H1103" s="63">
        <v>135.12899999999999</v>
      </c>
      <c r="I1103" s="63">
        <v>67.56</v>
      </c>
      <c r="J1103" s="63">
        <v>40.542999999999999</v>
      </c>
      <c r="K1103" s="63">
        <v>0</v>
      </c>
      <c r="L1103" s="63">
        <v>0</v>
      </c>
      <c r="M1103" s="63">
        <v>15.367000000000001</v>
      </c>
      <c r="N1103" s="63">
        <v>0</v>
      </c>
      <c r="O1103" s="63">
        <v>11.659000000000001</v>
      </c>
    </row>
    <row r="1104" spans="1:15" s="64" customFormat="1" ht="68.25" customHeight="1" x14ac:dyDescent="0.25">
      <c r="A1104" s="41">
        <f t="shared" si="184"/>
        <v>1020</v>
      </c>
      <c r="B1104" s="41">
        <f t="shared" si="186"/>
        <v>50</v>
      </c>
      <c r="C1104" s="62">
        <v>2703</v>
      </c>
      <c r="D1104" s="131" t="s">
        <v>1997</v>
      </c>
      <c r="E1104" s="129" t="s">
        <v>1549</v>
      </c>
      <c r="F1104" s="129" t="s">
        <v>1998</v>
      </c>
      <c r="G1104" s="41" t="s">
        <v>241</v>
      </c>
      <c r="H1104" s="63">
        <v>60</v>
      </c>
      <c r="I1104" s="63">
        <v>30</v>
      </c>
      <c r="J1104" s="63">
        <v>17.8</v>
      </c>
      <c r="K1104" s="63">
        <v>0</v>
      </c>
      <c r="L1104" s="63">
        <v>0</v>
      </c>
      <c r="M1104" s="63">
        <v>12.2</v>
      </c>
      <c r="N1104" s="63">
        <v>0</v>
      </c>
      <c r="O1104" s="63">
        <v>0</v>
      </c>
    </row>
    <row r="1105" spans="1:15" s="64" customFormat="1" ht="43.5" customHeight="1" x14ac:dyDescent="0.25">
      <c r="A1105" s="41">
        <f t="shared" si="184"/>
        <v>1021</v>
      </c>
      <c r="B1105" s="41">
        <f t="shared" si="186"/>
        <v>51</v>
      </c>
      <c r="C1105" s="62">
        <v>2717</v>
      </c>
      <c r="D1105" s="131" t="s">
        <v>1999</v>
      </c>
      <c r="E1105" s="129" t="s">
        <v>1549</v>
      </c>
      <c r="F1105" s="129" t="s">
        <v>2000</v>
      </c>
      <c r="G1105" s="41" t="s">
        <v>2001</v>
      </c>
      <c r="H1105" s="63">
        <v>135.12899999999999</v>
      </c>
      <c r="I1105" s="63">
        <v>67.56</v>
      </c>
      <c r="J1105" s="63">
        <v>40.542999999999999</v>
      </c>
      <c r="K1105" s="63">
        <v>0</v>
      </c>
      <c r="L1105" s="63">
        <v>0</v>
      </c>
      <c r="M1105" s="63">
        <v>15.367000000000001</v>
      </c>
      <c r="N1105" s="63">
        <v>0</v>
      </c>
      <c r="O1105" s="63">
        <v>11.659000000000001</v>
      </c>
    </row>
    <row r="1106" spans="1:15" s="64" customFormat="1" ht="99.75" customHeight="1" x14ac:dyDescent="0.25">
      <c r="A1106" s="41">
        <f t="shared" si="184"/>
        <v>1022</v>
      </c>
      <c r="B1106" s="41">
        <f t="shared" si="186"/>
        <v>52</v>
      </c>
      <c r="C1106" s="62">
        <v>707</v>
      </c>
      <c r="D1106" s="131" t="s">
        <v>2286</v>
      </c>
      <c r="E1106" s="129" t="s">
        <v>2030</v>
      </c>
      <c r="F1106" s="129" t="s">
        <v>1980</v>
      </c>
      <c r="G1106" s="41" t="s">
        <v>1209</v>
      </c>
      <c r="H1106" s="63">
        <v>297.25299999999999</v>
      </c>
      <c r="I1106" s="63">
        <v>148.6</v>
      </c>
      <c r="J1106" s="63">
        <v>0</v>
      </c>
      <c r="K1106" s="63">
        <v>88.653000000000006</v>
      </c>
      <c r="L1106" s="63">
        <v>0</v>
      </c>
      <c r="M1106" s="63">
        <v>0</v>
      </c>
      <c r="N1106" s="63">
        <v>60</v>
      </c>
      <c r="O1106" s="63">
        <v>0</v>
      </c>
    </row>
    <row r="1107" spans="1:15" s="64" customFormat="1" ht="67.5" customHeight="1" x14ac:dyDescent="0.25">
      <c r="A1107" s="41">
        <f t="shared" si="184"/>
        <v>1023</v>
      </c>
      <c r="B1107" s="41">
        <f t="shared" si="186"/>
        <v>53</v>
      </c>
      <c r="C1107" s="41">
        <v>1004</v>
      </c>
      <c r="D1107" s="140" t="s">
        <v>2324</v>
      </c>
      <c r="E1107" s="129" t="s">
        <v>2030</v>
      </c>
      <c r="F1107" s="129" t="s">
        <v>1969</v>
      </c>
      <c r="G1107" s="41" t="s">
        <v>2266</v>
      </c>
      <c r="H1107" s="63">
        <v>296.50799999999998</v>
      </c>
      <c r="I1107" s="63">
        <v>148</v>
      </c>
      <c r="J1107" s="63">
        <v>0</v>
      </c>
      <c r="K1107" s="63">
        <v>88.507999999999996</v>
      </c>
      <c r="L1107" s="63">
        <v>0</v>
      </c>
      <c r="M1107" s="63">
        <v>60</v>
      </c>
      <c r="N1107" s="63">
        <v>0</v>
      </c>
      <c r="O1107" s="63">
        <v>0</v>
      </c>
    </row>
    <row r="1108" spans="1:15" s="64" customFormat="1" ht="60.75" customHeight="1" x14ac:dyDescent="0.25">
      <c r="A1108" s="41">
        <f t="shared" si="184"/>
        <v>1024</v>
      </c>
      <c r="B1108" s="41">
        <f t="shared" si="186"/>
        <v>54</v>
      </c>
      <c r="C1108" s="62">
        <v>1024</v>
      </c>
      <c r="D1108" s="131" t="s">
        <v>2267</v>
      </c>
      <c r="E1108" s="129" t="s">
        <v>2030</v>
      </c>
      <c r="F1108" s="129" t="s">
        <v>2268</v>
      </c>
      <c r="G1108" s="41" t="s">
        <v>2269</v>
      </c>
      <c r="H1108" s="63">
        <v>237.92</v>
      </c>
      <c r="I1108" s="63">
        <v>118.96</v>
      </c>
      <c r="J1108" s="63">
        <v>62.96</v>
      </c>
      <c r="K1108" s="63">
        <v>0</v>
      </c>
      <c r="L1108" s="63">
        <v>0</v>
      </c>
      <c r="M1108" s="63">
        <v>0</v>
      </c>
      <c r="N1108" s="63">
        <v>56</v>
      </c>
      <c r="O1108" s="63">
        <v>0</v>
      </c>
    </row>
    <row r="1109" spans="1:15" s="64" customFormat="1" ht="65.25" customHeight="1" x14ac:dyDescent="0.25">
      <c r="A1109" s="41">
        <f t="shared" si="184"/>
        <v>1025</v>
      </c>
      <c r="B1109" s="41">
        <f t="shared" si="186"/>
        <v>55</v>
      </c>
      <c r="C1109" s="62">
        <v>1043</v>
      </c>
      <c r="D1109" s="131" t="s">
        <v>2270</v>
      </c>
      <c r="E1109" s="129" t="s">
        <v>2030</v>
      </c>
      <c r="F1109" s="129" t="s">
        <v>1954</v>
      </c>
      <c r="G1109" s="41" t="s">
        <v>2265</v>
      </c>
      <c r="H1109" s="63">
        <v>299.952</v>
      </c>
      <c r="I1109" s="63">
        <v>149.94999999999999</v>
      </c>
      <c r="J1109" s="63">
        <v>0</v>
      </c>
      <c r="K1109" s="63">
        <v>60.002000000000002</v>
      </c>
      <c r="L1109" s="63">
        <v>0</v>
      </c>
      <c r="M1109" s="63">
        <v>90</v>
      </c>
      <c r="N1109" s="63">
        <v>0</v>
      </c>
      <c r="O1109" s="63">
        <v>0</v>
      </c>
    </row>
    <row r="1110" spans="1:15" s="64" customFormat="1" ht="81.75" customHeight="1" x14ac:dyDescent="0.25">
      <c r="A1110" s="41">
        <f t="shared" si="184"/>
        <v>1026</v>
      </c>
      <c r="B1110" s="41">
        <f t="shared" si="186"/>
        <v>56</v>
      </c>
      <c r="C1110" s="62">
        <v>1111</v>
      </c>
      <c r="D1110" s="131" t="s">
        <v>2287</v>
      </c>
      <c r="E1110" s="129" t="s">
        <v>2030</v>
      </c>
      <c r="F1110" s="129" t="s">
        <v>1868</v>
      </c>
      <c r="G1110" s="41" t="s">
        <v>2271</v>
      </c>
      <c r="H1110" s="63">
        <v>241.16800000000001</v>
      </c>
      <c r="I1110" s="63">
        <v>120.58</v>
      </c>
      <c r="J1110" s="63">
        <v>71.587999999999994</v>
      </c>
      <c r="K1110" s="63">
        <v>0</v>
      </c>
      <c r="L1110" s="63">
        <v>0</v>
      </c>
      <c r="M1110" s="63">
        <v>17</v>
      </c>
      <c r="N1110" s="63">
        <v>32</v>
      </c>
      <c r="O1110" s="63">
        <v>0</v>
      </c>
    </row>
    <row r="1111" spans="1:15" s="64" customFormat="1" ht="63.75" customHeight="1" x14ac:dyDescent="0.25">
      <c r="A1111" s="41">
        <f t="shared" si="184"/>
        <v>1027</v>
      </c>
      <c r="B1111" s="41">
        <f t="shared" si="186"/>
        <v>57</v>
      </c>
      <c r="C1111" s="62">
        <v>1116</v>
      </c>
      <c r="D1111" s="131" t="s">
        <v>2285</v>
      </c>
      <c r="E1111" s="129" t="s">
        <v>2030</v>
      </c>
      <c r="F1111" s="129" t="s">
        <v>1959</v>
      </c>
      <c r="G1111" s="41" t="s">
        <v>1960</v>
      </c>
      <c r="H1111" s="63">
        <v>282.87200000000001</v>
      </c>
      <c r="I1111" s="63">
        <v>141.43</v>
      </c>
      <c r="J1111" s="63">
        <v>65</v>
      </c>
      <c r="K1111" s="63">
        <v>19.442</v>
      </c>
      <c r="L1111" s="63">
        <v>0</v>
      </c>
      <c r="M1111" s="63">
        <v>17</v>
      </c>
      <c r="N1111" s="63">
        <v>40</v>
      </c>
      <c r="O1111" s="63">
        <v>0</v>
      </c>
    </row>
    <row r="1112" spans="1:15" s="64" customFormat="1" ht="81" customHeight="1" x14ac:dyDescent="0.25">
      <c r="A1112" s="41">
        <f t="shared" si="184"/>
        <v>1028</v>
      </c>
      <c r="B1112" s="41">
        <f t="shared" si="186"/>
        <v>58</v>
      </c>
      <c r="C1112" s="62">
        <v>1117</v>
      </c>
      <c r="D1112" s="131" t="s">
        <v>2284</v>
      </c>
      <c r="E1112" s="129" t="s">
        <v>2030</v>
      </c>
      <c r="F1112" s="129" t="s">
        <v>1521</v>
      </c>
      <c r="G1112" s="41" t="s">
        <v>242</v>
      </c>
      <c r="H1112" s="63">
        <v>243.322</v>
      </c>
      <c r="I1112" s="63">
        <v>121</v>
      </c>
      <c r="J1112" s="63">
        <v>53</v>
      </c>
      <c r="K1112" s="63">
        <v>20.321999999999999</v>
      </c>
      <c r="L1112" s="63">
        <v>0</v>
      </c>
      <c r="M1112" s="63">
        <v>17</v>
      </c>
      <c r="N1112" s="63">
        <v>32</v>
      </c>
      <c r="O1112" s="63">
        <v>0</v>
      </c>
    </row>
    <row r="1113" spans="1:15" s="64" customFormat="1" ht="81" customHeight="1" x14ac:dyDescent="0.25">
      <c r="A1113" s="41">
        <f t="shared" si="184"/>
        <v>1029</v>
      </c>
      <c r="B1113" s="41">
        <f t="shared" si="186"/>
        <v>59</v>
      </c>
      <c r="C1113" s="62">
        <v>1224</v>
      </c>
      <c r="D1113" s="131" t="s">
        <v>2272</v>
      </c>
      <c r="E1113" s="129" t="s">
        <v>2030</v>
      </c>
      <c r="F1113" s="129" t="s">
        <v>2273</v>
      </c>
      <c r="G1113" s="41" t="s">
        <v>1986</v>
      </c>
      <c r="H1113" s="63">
        <v>238.83500000000001</v>
      </c>
      <c r="I1113" s="63">
        <v>119</v>
      </c>
      <c r="J1113" s="63">
        <v>71.834999999999994</v>
      </c>
      <c r="K1113" s="63">
        <v>0</v>
      </c>
      <c r="L1113" s="63">
        <v>0</v>
      </c>
      <c r="M1113" s="63">
        <v>17</v>
      </c>
      <c r="N1113" s="63">
        <v>31</v>
      </c>
      <c r="O1113" s="63">
        <v>0</v>
      </c>
    </row>
    <row r="1114" spans="1:15" s="64" customFormat="1" ht="81" customHeight="1" x14ac:dyDescent="0.25">
      <c r="A1114" s="41">
        <f t="shared" si="184"/>
        <v>1030</v>
      </c>
      <c r="B1114" s="41">
        <f t="shared" si="186"/>
        <v>60</v>
      </c>
      <c r="C1114" s="62">
        <v>1272</v>
      </c>
      <c r="D1114" s="131" t="s">
        <v>2274</v>
      </c>
      <c r="E1114" s="129" t="s">
        <v>2030</v>
      </c>
      <c r="F1114" s="129" t="s">
        <v>1996</v>
      </c>
      <c r="G1114" s="41" t="s">
        <v>740</v>
      </c>
      <c r="H1114" s="63">
        <v>244.17599999999999</v>
      </c>
      <c r="I1114" s="63">
        <v>122</v>
      </c>
      <c r="J1114" s="63">
        <v>72.176000000000002</v>
      </c>
      <c r="K1114" s="63">
        <v>0</v>
      </c>
      <c r="L1114" s="63">
        <v>0</v>
      </c>
      <c r="M1114" s="63">
        <v>17</v>
      </c>
      <c r="N1114" s="63">
        <v>33</v>
      </c>
      <c r="O1114" s="63">
        <v>0</v>
      </c>
    </row>
    <row r="1115" spans="1:15" s="64" customFormat="1" ht="60.75" customHeight="1" x14ac:dyDescent="0.25">
      <c r="A1115" s="41">
        <f t="shared" si="184"/>
        <v>1031</v>
      </c>
      <c r="B1115" s="41">
        <f t="shared" si="186"/>
        <v>61</v>
      </c>
      <c r="C1115" s="62">
        <v>1413</v>
      </c>
      <c r="D1115" s="131" t="s">
        <v>2275</v>
      </c>
      <c r="E1115" s="129" t="s">
        <v>2030</v>
      </c>
      <c r="F1115" s="129" t="s">
        <v>2276</v>
      </c>
      <c r="G1115" s="41" t="s">
        <v>247</v>
      </c>
      <c r="H1115" s="63">
        <v>219.47300000000001</v>
      </c>
      <c r="I1115" s="63">
        <v>109.73</v>
      </c>
      <c r="J1115" s="63">
        <v>65.742999999999995</v>
      </c>
      <c r="K1115" s="63">
        <v>0</v>
      </c>
      <c r="L1115" s="63">
        <v>0</v>
      </c>
      <c r="M1115" s="63">
        <v>0</v>
      </c>
      <c r="N1115" s="63">
        <v>44</v>
      </c>
      <c r="O1115" s="63">
        <v>0</v>
      </c>
    </row>
    <row r="1116" spans="1:15" s="64" customFormat="1" ht="60.75" customHeight="1" x14ac:dyDescent="0.25">
      <c r="A1116" s="41">
        <f t="shared" si="184"/>
        <v>1032</v>
      </c>
      <c r="B1116" s="41">
        <f t="shared" si="186"/>
        <v>62</v>
      </c>
      <c r="C1116" s="62">
        <v>1506</v>
      </c>
      <c r="D1116" s="131" t="s">
        <v>2277</v>
      </c>
      <c r="E1116" s="129" t="s">
        <v>2030</v>
      </c>
      <c r="F1116" s="129" t="s">
        <v>2278</v>
      </c>
      <c r="G1116" s="41" t="s">
        <v>2279</v>
      </c>
      <c r="H1116" s="63">
        <v>241.90199999999999</v>
      </c>
      <c r="I1116" s="63">
        <v>120.5</v>
      </c>
      <c r="J1116" s="63">
        <v>68</v>
      </c>
      <c r="K1116" s="63">
        <v>4.9020000000000001</v>
      </c>
      <c r="L1116" s="63">
        <v>0</v>
      </c>
      <c r="M1116" s="63">
        <v>17</v>
      </c>
      <c r="N1116" s="63">
        <v>31.5</v>
      </c>
      <c r="O1116" s="63">
        <v>0</v>
      </c>
    </row>
    <row r="1117" spans="1:15" s="64" customFormat="1" ht="60.75" customHeight="1" x14ac:dyDescent="0.25">
      <c r="A1117" s="41">
        <f t="shared" si="184"/>
        <v>1033</v>
      </c>
      <c r="B1117" s="41">
        <f t="shared" si="186"/>
        <v>63</v>
      </c>
      <c r="C1117" s="62">
        <v>2163</v>
      </c>
      <c r="D1117" s="131" t="s">
        <v>2280</v>
      </c>
      <c r="E1117" s="129" t="s">
        <v>2030</v>
      </c>
      <c r="F1117" s="129" t="s">
        <v>1031</v>
      </c>
      <c r="G1117" s="41" t="s">
        <v>241</v>
      </c>
      <c r="H1117" s="63">
        <v>219.90700000000001</v>
      </c>
      <c r="I1117" s="63">
        <v>109</v>
      </c>
      <c r="J1117" s="63">
        <v>0</v>
      </c>
      <c r="K1117" s="63">
        <v>65.906999999999996</v>
      </c>
      <c r="L1117" s="63">
        <v>0</v>
      </c>
      <c r="M1117" s="63">
        <v>22</v>
      </c>
      <c r="N1117" s="63">
        <v>23</v>
      </c>
      <c r="O1117" s="63">
        <v>0</v>
      </c>
    </row>
    <row r="1118" spans="1:15" s="64" customFormat="1" ht="80.25" customHeight="1" x14ac:dyDescent="0.25">
      <c r="A1118" s="41">
        <f t="shared" si="184"/>
        <v>1034</v>
      </c>
      <c r="B1118" s="41">
        <f t="shared" si="186"/>
        <v>64</v>
      </c>
      <c r="C1118" s="62">
        <v>2177</v>
      </c>
      <c r="D1118" s="131" t="s">
        <v>2281</v>
      </c>
      <c r="E1118" s="129" t="s">
        <v>2030</v>
      </c>
      <c r="F1118" s="129" t="s">
        <v>1031</v>
      </c>
      <c r="G1118" s="41" t="s">
        <v>241</v>
      </c>
      <c r="H1118" s="63">
        <v>238.05199999999999</v>
      </c>
      <c r="I1118" s="63">
        <v>119</v>
      </c>
      <c r="J1118" s="63">
        <v>0</v>
      </c>
      <c r="K1118" s="63">
        <v>70.052000000000007</v>
      </c>
      <c r="L1118" s="63">
        <v>0</v>
      </c>
      <c r="M1118" s="63">
        <v>24</v>
      </c>
      <c r="N1118" s="63">
        <v>25</v>
      </c>
      <c r="O1118" s="63">
        <v>0</v>
      </c>
    </row>
    <row r="1119" spans="1:15" s="64" customFormat="1" ht="78.75" customHeight="1" x14ac:dyDescent="0.25">
      <c r="A1119" s="41">
        <f t="shared" si="184"/>
        <v>1035</v>
      </c>
      <c r="B1119" s="41">
        <f t="shared" si="186"/>
        <v>65</v>
      </c>
      <c r="C1119" s="62">
        <v>2390</v>
      </c>
      <c r="D1119" s="131" t="s">
        <v>2282</v>
      </c>
      <c r="E1119" s="129" t="s">
        <v>2030</v>
      </c>
      <c r="F1119" s="129" t="s">
        <v>1982</v>
      </c>
      <c r="G1119" s="41" t="s">
        <v>2283</v>
      </c>
      <c r="H1119" s="63">
        <v>239.22900000000001</v>
      </c>
      <c r="I1119" s="63">
        <v>119</v>
      </c>
      <c r="J1119" s="63">
        <v>0</v>
      </c>
      <c r="K1119" s="63">
        <v>72.228999999999999</v>
      </c>
      <c r="L1119" s="63">
        <v>0</v>
      </c>
      <c r="M1119" s="63">
        <v>17</v>
      </c>
      <c r="N1119" s="63">
        <v>31</v>
      </c>
      <c r="O1119" s="63">
        <v>0</v>
      </c>
    </row>
    <row r="1120" spans="1:15" s="17" customFormat="1" ht="20.25" x14ac:dyDescent="0.25">
      <c r="A1120" s="25"/>
      <c r="B1120" s="25">
        <v>1</v>
      </c>
      <c r="C1120" s="15"/>
      <c r="D1120" s="18" t="s">
        <v>2303</v>
      </c>
      <c r="E1120" s="69"/>
      <c r="F1120" s="69"/>
      <c r="G1120" s="16"/>
      <c r="H1120" s="26">
        <f>SUM(H1121)</f>
        <v>253.84700000000001</v>
      </c>
      <c r="I1120" s="26">
        <f t="shared" ref="I1120:O1120" si="187">SUM(I1121)</f>
        <v>126.923</v>
      </c>
      <c r="J1120" s="26">
        <f t="shared" si="187"/>
        <v>0</v>
      </c>
      <c r="K1120" s="26">
        <f t="shared" si="187"/>
        <v>0</v>
      </c>
      <c r="L1120" s="26">
        <f t="shared" si="187"/>
        <v>86.287999999999997</v>
      </c>
      <c r="M1120" s="26">
        <f t="shared" si="187"/>
        <v>35</v>
      </c>
      <c r="N1120" s="26">
        <f t="shared" si="187"/>
        <v>0</v>
      </c>
      <c r="O1120" s="26">
        <f t="shared" si="187"/>
        <v>5.6360000000000001</v>
      </c>
    </row>
    <row r="1121" spans="1:15" s="64" customFormat="1" ht="78.75" customHeight="1" x14ac:dyDescent="0.25">
      <c r="A1121" s="41">
        <f>A1119+1</f>
        <v>1036</v>
      </c>
      <c r="B1121" s="41">
        <v>1</v>
      </c>
      <c r="C1121" s="62">
        <v>2134</v>
      </c>
      <c r="D1121" s="131" t="s">
        <v>2304</v>
      </c>
      <c r="E1121" s="129" t="s">
        <v>2030</v>
      </c>
      <c r="F1121" s="129" t="s">
        <v>2305</v>
      </c>
      <c r="G1121" s="41" t="s">
        <v>2306</v>
      </c>
      <c r="H1121" s="63">
        <v>253.84700000000001</v>
      </c>
      <c r="I1121" s="63">
        <v>126.923</v>
      </c>
      <c r="J1121" s="63">
        <v>0</v>
      </c>
      <c r="K1121" s="63">
        <v>0</v>
      </c>
      <c r="L1121" s="63">
        <v>86.287999999999997</v>
      </c>
      <c r="M1121" s="63">
        <v>35</v>
      </c>
      <c r="N1121" s="63">
        <v>0</v>
      </c>
      <c r="O1121" s="63">
        <v>5.6360000000000001</v>
      </c>
    </row>
    <row r="1122" spans="1:15" s="17" customFormat="1" ht="20.25" x14ac:dyDescent="0.25">
      <c r="A1122" s="25"/>
      <c r="B1122" s="25">
        <v>7</v>
      </c>
      <c r="C1122" s="15"/>
      <c r="D1122" s="18" t="s">
        <v>40</v>
      </c>
      <c r="E1122" s="69"/>
      <c r="F1122" s="69"/>
      <c r="G1122" s="16"/>
      <c r="H1122" s="26">
        <f>SUM(H1123:H1129)</f>
        <v>1219.001</v>
      </c>
      <c r="I1122" s="26">
        <f t="shared" ref="I1122:O1122" si="188">SUM(I1123:I1129)</f>
        <v>608.49599999999998</v>
      </c>
      <c r="J1122" s="26">
        <f t="shared" si="188"/>
        <v>0</v>
      </c>
      <c r="K1122" s="26">
        <f t="shared" si="188"/>
        <v>0</v>
      </c>
      <c r="L1122" s="26">
        <f t="shared" si="188"/>
        <v>362.84200000000004</v>
      </c>
      <c r="M1122" s="26">
        <f t="shared" si="188"/>
        <v>119.10000000000001</v>
      </c>
      <c r="N1122" s="26">
        <f t="shared" si="188"/>
        <v>74</v>
      </c>
      <c r="O1122" s="26">
        <f t="shared" si="188"/>
        <v>54.563000000000002</v>
      </c>
    </row>
    <row r="1123" spans="1:15" s="64" customFormat="1" ht="56.25" x14ac:dyDescent="0.25">
      <c r="A1123" s="41">
        <f>A1121+1</f>
        <v>1037</v>
      </c>
      <c r="B1123" s="41">
        <v>1</v>
      </c>
      <c r="C1123" s="62">
        <v>1477</v>
      </c>
      <c r="D1123" s="131" t="s">
        <v>1036</v>
      </c>
      <c r="E1123" s="129" t="s">
        <v>836</v>
      </c>
      <c r="F1123" s="129" t="s">
        <v>1037</v>
      </c>
      <c r="G1123" s="41" t="s">
        <v>1038</v>
      </c>
      <c r="H1123" s="63">
        <v>225.62899999999999</v>
      </c>
      <c r="I1123" s="63">
        <v>112.79600000000001</v>
      </c>
      <c r="J1123" s="63">
        <v>0</v>
      </c>
      <c r="K1123" s="63">
        <v>0</v>
      </c>
      <c r="L1123" s="63">
        <v>65.433000000000007</v>
      </c>
      <c r="M1123" s="63">
        <v>25</v>
      </c>
      <c r="N1123" s="63">
        <v>22.4</v>
      </c>
      <c r="O1123" s="63">
        <v>0</v>
      </c>
    </row>
    <row r="1124" spans="1:15" s="64" customFormat="1" ht="37.5" x14ac:dyDescent="0.25">
      <c r="A1124" s="41">
        <f t="shared" ref="A1124:A1129" si="189">A1123+1</f>
        <v>1038</v>
      </c>
      <c r="B1124" s="41">
        <v>2</v>
      </c>
      <c r="C1124" s="62">
        <v>1386</v>
      </c>
      <c r="D1124" s="131" t="s">
        <v>1524</v>
      </c>
      <c r="E1124" s="129" t="s">
        <v>1231</v>
      </c>
      <c r="F1124" s="129" t="s">
        <v>1037</v>
      </c>
      <c r="G1124" s="41" t="s">
        <v>1525</v>
      </c>
      <c r="H1124" s="63">
        <v>134.16200000000001</v>
      </c>
      <c r="I1124" s="63">
        <v>67</v>
      </c>
      <c r="J1124" s="63">
        <v>0</v>
      </c>
      <c r="K1124" s="63">
        <v>0</v>
      </c>
      <c r="L1124" s="63">
        <v>40.133000000000003</v>
      </c>
      <c r="M1124" s="63">
        <v>20</v>
      </c>
      <c r="N1124" s="63">
        <v>3.35</v>
      </c>
      <c r="O1124" s="63">
        <v>3.6789999999999998</v>
      </c>
    </row>
    <row r="1125" spans="1:15" s="64" customFormat="1" ht="56.25" x14ac:dyDescent="0.25">
      <c r="A1125" s="41">
        <f t="shared" si="189"/>
        <v>1039</v>
      </c>
      <c r="B1125" s="41">
        <f>B1124+1</f>
        <v>3</v>
      </c>
      <c r="C1125" s="62">
        <v>1394</v>
      </c>
      <c r="D1125" s="131" t="s">
        <v>1523</v>
      </c>
      <c r="E1125" s="129" t="s">
        <v>1231</v>
      </c>
      <c r="F1125" s="129" t="s">
        <v>1037</v>
      </c>
      <c r="G1125" s="41" t="s">
        <v>1038</v>
      </c>
      <c r="H1125" s="63">
        <v>299.65699999999998</v>
      </c>
      <c r="I1125" s="63">
        <v>149</v>
      </c>
      <c r="J1125" s="63">
        <v>0</v>
      </c>
      <c r="K1125" s="63">
        <v>0</v>
      </c>
      <c r="L1125" s="63">
        <v>90.534000000000006</v>
      </c>
      <c r="M1125" s="63">
        <v>25</v>
      </c>
      <c r="N1125" s="63">
        <v>22</v>
      </c>
      <c r="O1125" s="63">
        <v>13.122999999999999</v>
      </c>
    </row>
    <row r="1126" spans="1:15" s="64" customFormat="1" ht="56.25" x14ac:dyDescent="0.25">
      <c r="A1126" s="41">
        <f t="shared" si="189"/>
        <v>1040</v>
      </c>
      <c r="B1126" s="41">
        <f>B1125+1</f>
        <v>4</v>
      </c>
      <c r="C1126" s="62">
        <v>1422</v>
      </c>
      <c r="D1126" s="131" t="s">
        <v>2002</v>
      </c>
      <c r="E1126" s="129" t="s">
        <v>1549</v>
      </c>
      <c r="F1126" s="129" t="s">
        <v>1037</v>
      </c>
      <c r="G1126" s="41" t="s">
        <v>1038</v>
      </c>
      <c r="H1126" s="63">
        <v>245.833</v>
      </c>
      <c r="I1126" s="63">
        <v>122.9</v>
      </c>
      <c r="J1126" s="63">
        <v>0</v>
      </c>
      <c r="K1126" s="63">
        <v>0</v>
      </c>
      <c r="L1126" s="63">
        <v>73.322000000000003</v>
      </c>
      <c r="M1126" s="63">
        <v>17</v>
      </c>
      <c r="N1126" s="63">
        <v>22.85</v>
      </c>
      <c r="O1126" s="63">
        <v>9.7609999999999992</v>
      </c>
    </row>
    <row r="1127" spans="1:15" s="64" customFormat="1" ht="56.25" x14ac:dyDescent="0.25">
      <c r="A1127" s="41">
        <f t="shared" si="189"/>
        <v>1041</v>
      </c>
      <c r="B1127" s="41">
        <f>B1126+1</f>
        <v>5</v>
      </c>
      <c r="C1127" s="62">
        <v>1426</v>
      </c>
      <c r="D1127" s="131" t="s">
        <v>2003</v>
      </c>
      <c r="E1127" s="129" t="s">
        <v>1549</v>
      </c>
      <c r="F1127" s="129" t="s">
        <v>1037</v>
      </c>
      <c r="G1127" s="41" t="s">
        <v>1038</v>
      </c>
      <c r="H1127" s="63">
        <v>170</v>
      </c>
      <c r="I1127" s="63">
        <v>85</v>
      </c>
      <c r="J1127" s="63">
        <v>0</v>
      </c>
      <c r="K1127" s="63">
        <v>0</v>
      </c>
      <c r="L1127" s="63">
        <v>50.5</v>
      </c>
      <c r="M1127" s="63">
        <v>17.5</v>
      </c>
      <c r="N1127" s="63">
        <v>0</v>
      </c>
      <c r="O1127" s="63">
        <v>17</v>
      </c>
    </row>
    <row r="1128" spans="1:15" s="64" customFormat="1" ht="78.75" customHeight="1" x14ac:dyDescent="0.25">
      <c r="A1128" s="41">
        <f t="shared" si="189"/>
        <v>1042</v>
      </c>
      <c r="B1128" s="41">
        <f>B1127+1</f>
        <v>6</v>
      </c>
      <c r="C1128" s="62">
        <v>1430</v>
      </c>
      <c r="D1128" s="131" t="s">
        <v>2004</v>
      </c>
      <c r="E1128" s="129" t="s">
        <v>1549</v>
      </c>
      <c r="F1128" s="129" t="s">
        <v>1037</v>
      </c>
      <c r="G1128" s="41" t="s">
        <v>1525</v>
      </c>
      <c r="H1128" s="63">
        <v>110</v>
      </c>
      <c r="I1128" s="63">
        <v>55</v>
      </c>
      <c r="J1128" s="63">
        <v>0</v>
      </c>
      <c r="K1128" s="63">
        <v>0</v>
      </c>
      <c r="L1128" s="63">
        <v>32.799999999999997</v>
      </c>
      <c r="M1128" s="63">
        <v>11.2</v>
      </c>
      <c r="N1128" s="63">
        <v>0</v>
      </c>
      <c r="O1128" s="63">
        <v>11</v>
      </c>
    </row>
    <row r="1129" spans="1:15" s="64" customFormat="1" ht="78.75" customHeight="1" x14ac:dyDescent="0.25">
      <c r="A1129" s="41">
        <f t="shared" si="189"/>
        <v>1043</v>
      </c>
      <c r="B1129" s="41">
        <f>B1128+1</f>
        <v>7</v>
      </c>
      <c r="C1129" s="62">
        <v>1537</v>
      </c>
      <c r="D1129" s="131" t="s">
        <v>2005</v>
      </c>
      <c r="E1129" s="129" t="s">
        <v>1549</v>
      </c>
      <c r="F1129" s="129" t="s">
        <v>1037</v>
      </c>
      <c r="G1129" s="41" t="s">
        <v>1038</v>
      </c>
      <c r="H1129" s="63">
        <v>33.72</v>
      </c>
      <c r="I1129" s="63">
        <v>16.8</v>
      </c>
      <c r="J1129" s="63">
        <v>0</v>
      </c>
      <c r="K1129" s="63">
        <v>0</v>
      </c>
      <c r="L1129" s="63">
        <v>10.119999999999999</v>
      </c>
      <c r="M1129" s="63">
        <v>3.4</v>
      </c>
      <c r="N1129" s="63">
        <v>3.4</v>
      </c>
      <c r="O1129" s="63">
        <v>0</v>
      </c>
    </row>
    <row r="1130" spans="1:15" s="17" customFormat="1" ht="20.25" x14ac:dyDescent="0.25">
      <c r="A1130" s="48"/>
      <c r="B1130" s="50">
        <v>6</v>
      </c>
      <c r="C1130" s="15"/>
      <c r="D1130" s="18" t="s">
        <v>41</v>
      </c>
      <c r="E1130" s="69"/>
      <c r="F1130" s="69"/>
      <c r="G1130" s="16"/>
      <c r="H1130" s="26">
        <f>SUM(H1131:H1136)</f>
        <v>1517.221</v>
      </c>
      <c r="I1130" s="26">
        <f t="shared" ref="I1130:O1130" si="190">SUM(I1131:I1136)</f>
        <v>609.49800000000005</v>
      </c>
      <c r="J1130" s="26">
        <f t="shared" si="190"/>
        <v>0</v>
      </c>
      <c r="K1130" s="26">
        <f t="shared" si="190"/>
        <v>0</v>
      </c>
      <c r="L1130" s="26">
        <f t="shared" si="190"/>
        <v>601.44899999999996</v>
      </c>
      <c r="M1130" s="26">
        <f t="shared" si="190"/>
        <v>145.881</v>
      </c>
      <c r="N1130" s="26">
        <f t="shared" si="190"/>
        <v>134.05699999999999</v>
      </c>
      <c r="O1130" s="26">
        <f t="shared" si="190"/>
        <v>26.336000000000002</v>
      </c>
    </row>
    <row r="1131" spans="1:15" s="64" customFormat="1" ht="45" customHeight="1" x14ac:dyDescent="0.25">
      <c r="A1131" s="41">
        <f>A1129+1</f>
        <v>1044</v>
      </c>
      <c r="B1131" s="41">
        <v>1</v>
      </c>
      <c r="C1131" s="62">
        <v>1789</v>
      </c>
      <c r="D1131" s="131" t="s">
        <v>747</v>
      </c>
      <c r="E1131" s="129" t="s">
        <v>43</v>
      </c>
      <c r="F1131" s="129" t="s">
        <v>748</v>
      </c>
      <c r="G1131" s="41" t="s">
        <v>749</v>
      </c>
      <c r="H1131" s="63">
        <v>26.1</v>
      </c>
      <c r="I1131" s="63">
        <v>13.05</v>
      </c>
      <c r="J1131" s="63">
        <v>0</v>
      </c>
      <c r="K1131" s="63">
        <v>0</v>
      </c>
      <c r="L1131" s="63">
        <v>5</v>
      </c>
      <c r="M1131" s="63">
        <v>5</v>
      </c>
      <c r="N1131" s="63">
        <v>3.05</v>
      </c>
      <c r="O1131" s="63">
        <v>0</v>
      </c>
    </row>
    <row r="1132" spans="1:15" s="64" customFormat="1" ht="61.5" customHeight="1" x14ac:dyDescent="0.25">
      <c r="A1132" s="41">
        <f t="shared" ref="A1132:B1136" si="191">A1131+1</f>
        <v>1045</v>
      </c>
      <c r="B1132" s="41">
        <f t="shared" si="191"/>
        <v>2</v>
      </c>
      <c r="C1132" s="62">
        <v>952</v>
      </c>
      <c r="D1132" s="131" t="s">
        <v>750</v>
      </c>
      <c r="E1132" s="129" t="s">
        <v>43</v>
      </c>
      <c r="F1132" s="129" t="s">
        <v>248</v>
      </c>
      <c r="G1132" s="41" t="s">
        <v>249</v>
      </c>
      <c r="H1132" s="63">
        <v>299.36700000000002</v>
      </c>
      <c r="I1132" s="63">
        <v>119.747</v>
      </c>
      <c r="J1132" s="63">
        <v>0</v>
      </c>
      <c r="K1132" s="63">
        <v>0</v>
      </c>
      <c r="L1132" s="63">
        <v>119.747</v>
      </c>
      <c r="M1132" s="63">
        <v>21.71</v>
      </c>
      <c r="N1132" s="63">
        <v>29.937000000000001</v>
      </c>
      <c r="O1132" s="63">
        <v>8.2260000000000009</v>
      </c>
    </row>
    <row r="1133" spans="1:15" s="64" customFormat="1" ht="79.5" customHeight="1" x14ac:dyDescent="0.25">
      <c r="A1133" s="41">
        <f t="shared" si="191"/>
        <v>1046</v>
      </c>
      <c r="B1133" s="41">
        <f t="shared" si="191"/>
        <v>3</v>
      </c>
      <c r="C1133" s="62">
        <v>767</v>
      </c>
      <c r="D1133" s="131" t="s">
        <v>1216</v>
      </c>
      <c r="E1133" s="129" t="s">
        <v>1065</v>
      </c>
      <c r="F1133" s="129" t="s">
        <v>248</v>
      </c>
      <c r="G1133" s="41" t="s">
        <v>249</v>
      </c>
      <c r="H1133" s="63">
        <v>295.22500000000002</v>
      </c>
      <c r="I1133" s="63">
        <v>118.09</v>
      </c>
      <c r="J1133" s="63">
        <v>0</v>
      </c>
      <c r="K1133" s="63">
        <v>0</v>
      </c>
      <c r="L1133" s="63">
        <v>118.09</v>
      </c>
      <c r="M1133" s="63">
        <v>29.518000000000001</v>
      </c>
      <c r="N1133" s="63">
        <v>21.492000000000001</v>
      </c>
      <c r="O1133" s="63">
        <v>8.0350000000000001</v>
      </c>
    </row>
    <row r="1134" spans="1:15" s="64" customFormat="1" ht="37.5" x14ac:dyDescent="0.25">
      <c r="A1134" s="41">
        <f t="shared" si="191"/>
        <v>1047</v>
      </c>
      <c r="B1134" s="41">
        <f t="shared" si="191"/>
        <v>4</v>
      </c>
      <c r="C1134" s="62">
        <v>778</v>
      </c>
      <c r="D1134" s="131" t="s">
        <v>1526</v>
      </c>
      <c r="E1134" s="129" t="s">
        <v>1231</v>
      </c>
      <c r="F1134" s="129" t="s">
        <v>248</v>
      </c>
      <c r="G1134" s="41" t="s">
        <v>1527</v>
      </c>
      <c r="H1134" s="63">
        <v>299.79399999999998</v>
      </c>
      <c r="I1134" s="63">
        <v>119.91800000000001</v>
      </c>
      <c r="J1134" s="63">
        <v>0</v>
      </c>
      <c r="K1134" s="63">
        <v>0</v>
      </c>
      <c r="L1134" s="63">
        <v>119.91800000000001</v>
      </c>
      <c r="M1134" s="63">
        <v>29.978999999999999</v>
      </c>
      <c r="N1134" s="63">
        <v>19.904</v>
      </c>
      <c r="O1134" s="63">
        <v>10.074999999999999</v>
      </c>
    </row>
    <row r="1135" spans="1:15" s="64" customFormat="1" ht="78.75" customHeight="1" x14ac:dyDescent="0.25">
      <c r="A1135" s="41">
        <f t="shared" si="191"/>
        <v>1048</v>
      </c>
      <c r="B1135" s="41">
        <f t="shared" si="191"/>
        <v>5</v>
      </c>
      <c r="C1135" s="62">
        <v>1911</v>
      </c>
      <c r="D1135" s="131" t="s">
        <v>2288</v>
      </c>
      <c r="E1135" s="129" t="s">
        <v>2030</v>
      </c>
      <c r="F1135" s="129" t="s">
        <v>248</v>
      </c>
      <c r="G1135" s="41" t="s">
        <v>249</v>
      </c>
      <c r="H1135" s="63">
        <v>298.65699999999998</v>
      </c>
      <c r="I1135" s="63">
        <v>119.462</v>
      </c>
      <c r="J1135" s="63">
        <v>0</v>
      </c>
      <c r="K1135" s="63">
        <v>0</v>
      </c>
      <c r="L1135" s="63">
        <v>119.46299999999999</v>
      </c>
      <c r="M1135" s="63">
        <v>29.866</v>
      </c>
      <c r="N1135" s="63">
        <v>29.866</v>
      </c>
      <c r="O1135" s="63">
        <v>0</v>
      </c>
    </row>
    <row r="1136" spans="1:15" s="64" customFormat="1" ht="78.75" customHeight="1" x14ac:dyDescent="0.25">
      <c r="A1136" s="41">
        <f t="shared" si="191"/>
        <v>1049</v>
      </c>
      <c r="B1136" s="41">
        <f t="shared" si="191"/>
        <v>6</v>
      </c>
      <c r="C1136" s="62">
        <v>1932</v>
      </c>
      <c r="D1136" s="131" t="s">
        <v>2289</v>
      </c>
      <c r="E1136" s="129" t="s">
        <v>2030</v>
      </c>
      <c r="F1136" s="129" t="s">
        <v>248</v>
      </c>
      <c r="G1136" s="41" t="s">
        <v>2290</v>
      </c>
      <c r="H1136" s="63">
        <v>298.07799999999997</v>
      </c>
      <c r="I1136" s="63">
        <v>119.23099999999999</v>
      </c>
      <c r="J1136" s="63">
        <v>0</v>
      </c>
      <c r="K1136" s="63">
        <v>0</v>
      </c>
      <c r="L1136" s="63">
        <v>119.23099999999999</v>
      </c>
      <c r="M1136" s="63">
        <v>29.808</v>
      </c>
      <c r="N1136" s="63">
        <v>29.808</v>
      </c>
      <c r="O1136" s="63">
        <v>0</v>
      </c>
    </row>
    <row r="1137" spans="1:15" s="11" customFormat="1" ht="20.25" x14ac:dyDescent="0.3">
      <c r="A1137" s="10"/>
      <c r="B1137" s="13">
        <f>B1138+B1170</f>
        <v>43</v>
      </c>
      <c r="C1137" s="5"/>
      <c r="D1137" s="9" t="s">
        <v>25</v>
      </c>
      <c r="E1137" s="67"/>
      <c r="F1137" s="67"/>
      <c r="G1137" s="5"/>
      <c r="H1137" s="12">
        <f t="shared" ref="H1137:O1137" si="192">H1138+H1170</f>
        <v>7446.1800000000012</v>
      </c>
      <c r="I1137" s="12">
        <f t="shared" si="192"/>
        <v>3501.3690000000001</v>
      </c>
      <c r="J1137" s="12">
        <f t="shared" si="192"/>
        <v>1390.0169999999998</v>
      </c>
      <c r="K1137" s="12">
        <f t="shared" si="192"/>
        <v>242.40399999999997</v>
      </c>
      <c r="L1137" s="12">
        <f t="shared" si="192"/>
        <v>574.24400000000014</v>
      </c>
      <c r="M1137" s="12">
        <f t="shared" si="192"/>
        <v>754.84199999999998</v>
      </c>
      <c r="N1137" s="12">
        <f t="shared" si="192"/>
        <v>516.66300000000001</v>
      </c>
      <c r="O1137" s="12">
        <f t="shared" si="192"/>
        <v>466.64099999999996</v>
      </c>
    </row>
    <row r="1138" spans="1:15" s="24" customFormat="1" ht="20.25" x14ac:dyDescent="0.3">
      <c r="A1138" s="19"/>
      <c r="B1138" s="20">
        <v>31</v>
      </c>
      <c r="C1138" s="21"/>
      <c r="D1138" s="22" t="s">
        <v>94</v>
      </c>
      <c r="E1138" s="68"/>
      <c r="F1138" s="68"/>
      <c r="G1138" s="21"/>
      <c r="H1138" s="28">
        <f t="shared" ref="H1138:O1138" si="193">SUM(H1139:H1169)</f>
        <v>5566.9240000000009</v>
      </c>
      <c r="I1138" s="28">
        <f t="shared" si="193"/>
        <v>2594.3420000000001</v>
      </c>
      <c r="J1138" s="28">
        <f t="shared" si="193"/>
        <v>1390.0169999999998</v>
      </c>
      <c r="K1138" s="28">
        <f t="shared" si="193"/>
        <v>242.40399999999997</v>
      </c>
      <c r="L1138" s="28">
        <f t="shared" si="193"/>
        <v>0</v>
      </c>
      <c r="M1138" s="28">
        <f t="shared" si="193"/>
        <v>447.85500000000002</v>
      </c>
      <c r="N1138" s="28">
        <f t="shared" si="193"/>
        <v>516.66300000000001</v>
      </c>
      <c r="O1138" s="28">
        <f t="shared" si="193"/>
        <v>375.64299999999997</v>
      </c>
    </row>
    <row r="1139" spans="1:15" s="64" customFormat="1" ht="103.5" customHeight="1" x14ac:dyDescent="0.25">
      <c r="A1139" s="41">
        <f>A1136+1</f>
        <v>1050</v>
      </c>
      <c r="B1139" s="41">
        <v>1</v>
      </c>
      <c r="C1139" s="62">
        <v>319</v>
      </c>
      <c r="D1139" s="131" t="s">
        <v>755</v>
      </c>
      <c r="E1139" s="129" t="s">
        <v>43</v>
      </c>
      <c r="F1139" s="129" t="s">
        <v>45</v>
      </c>
      <c r="G1139" s="41" t="s">
        <v>273</v>
      </c>
      <c r="H1139" s="63">
        <v>21.3</v>
      </c>
      <c r="I1139" s="63">
        <v>10</v>
      </c>
      <c r="J1139" s="63">
        <v>5.8</v>
      </c>
      <c r="K1139" s="63">
        <v>0</v>
      </c>
      <c r="L1139" s="63">
        <v>0</v>
      </c>
      <c r="M1139" s="63">
        <v>3</v>
      </c>
      <c r="N1139" s="63">
        <v>2.5</v>
      </c>
      <c r="O1139" s="63">
        <v>0</v>
      </c>
    </row>
    <row r="1140" spans="1:15" s="64" customFormat="1" ht="101.25" customHeight="1" x14ac:dyDescent="0.25">
      <c r="A1140" s="41">
        <f>A1139+1</f>
        <v>1051</v>
      </c>
      <c r="B1140" s="41">
        <f>B1139+1</f>
        <v>2</v>
      </c>
      <c r="C1140" s="62">
        <v>343</v>
      </c>
      <c r="D1140" s="131" t="s">
        <v>760</v>
      </c>
      <c r="E1140" s="129" t="s">
        <v>43</v>
      </c>
      <c r="F1140" s="129" t="s">
        <v>761</v>
      </c>
      <c r="G1140" s="41" t="s">
        <v>256</v>
      </c>
      <c r="H1140" s="63">
        <v>231.45599999999999</v>
      </c>
      <c r="I1140" s="63">
        <v>115</v>
      </c>
      <c r="J1140" s="63">
        <v>63.765999999999998</v>
      </c>
      <c r="K1140" s="63">
        <v>0</v>
      </c>
      <c r="L1140" s="63">
        <v>0</v>
      </c>
      <c r="M1140" s="63">
        <v>0</v>
      </c>
      <c r="N1140" s="63">
        <v>35</v>
      </c>
      <c r="O1140" s="63">
        <v>17.690000000000001</v>
      </c>
    </row>
    <row r="1141" spans="1:15" s="64" customFormat="1" ht="79.5" customHeight="1" x14ac:dyDescent="0.25">
      <c r="A1141" s="41">
        <f>A1140+1</f>
        <v>1052</v>
      </c>
      <c r="B1141" s="41">
        <f>B1140+1</f>
        <v>3</v>
      </c>
      <c r="C1141" s="62">
        <v>363</v>
      </c>
      <c r="D1141" s="131" t="s">
        <v>756</v>
      </c>
      <c r="E1141" s="129" t="s">
        <v>43</v>
      </c>
      <c r="F1141" s="129" t="s">
        <v>250</v>
      </c>
      <c r="G1141" s="41" t="s">
        <v>253</v>
      </c>
      <c r="H1141" s="63">
        <v>219.947</v>
      </c>
      <c r="I1141" s="63">
        <v>109</v>
      </c>
      <c r="J1141" s="63">
        <v>63.491</v>
      </c>
      <c r="K1141" s="63">
        <v>0</v>
      </c>
      <c r="L1141" s="63">
        <v>0</v>
      </c>
      <c r="M1141" s="63">
        <v>15</v>
      </c>
      <c r="N1141" s="63">
        <v>20.7</v>
      </c>
      <c r="O1141" s="63">
        <v>11.756</v>
      </c>
    </row>
    <row r="1142" spans="1:15" s="64" customFormat="1" ht="56.25" x14ac:dyDescent="0.25">
      <c r="A1142" s="41">
        <f t="shared" ref="A1142:A1169" si="194">A1141+1</f>
        <v>1053</v>
      </c>
      <c r="B1142" s="41">
        <f t="shared" ref="B1142:B1163" si="195">B1141+1</f>
        <v>4</v>
      </c>
      <c r="C1142" s="62">
        <v>409</v>
      </c>
      <c r="D1142" s="131" t="s">
        <v>757</v>
      </c>
      <c r="E1142" s="129" t="s">
        <v>43</v>
      </c>
      <c r="F1142" s="129" t="s">
        <v>61</v>
      </c>
      <c r="G1142" s="41" t="s">
        <v>252</v>
      </c>
      <c r="H1142" s="63">
        <v>399.41199999999998</v>
      </c>
      <c r="I1142" s="63">
        <v>199</v>
      </c>
      <c r="J1142" s="63">
        <v>64.108000000000004</v>
      </c>
      <c r="K1142" s="63">
        <v>40</v>
      </c>
      <c r="L1142" s="63">
        <v>0</v>
      </c>
      <c r="M1142" s="63">
        <v>30</v>
      </c>
      <c r="N1142" s="63">
        <v>20</v>
      </c>
      <c r="O1142" s="63">
        <v>46.304000000000002</v>
      </c>
    </row>
    <row r="1143" spans="1:15" s="64" customFormat="1" ht="66" customHeight="1" x14ac:dyDescent="0.25">
      <c r="A1143" s="41">
        <f t="shared" si="194"/>
        <v>1054</v>
      </c>
      <c r="B1143" s="41">
        <f t="shared" si="195"/>
        <v>5</v>
      </c>
      <c r="C1143" s="62">
        <v>518</v>
      </c>
      <c r="D1143" s="131" t="s">
        <v>751</v>
      </c>
      <c r="E1143" s="129" t="s">
        <v>43</v>
      </c>
      <c r="F1143" s="129" t="s">
        <v>45</v>
      </c>
      <c r="G1143" s="41" t="s">
        <v>255</v>
      </c>
      <c r="H1143" s="63">
        <v>358.25200000000001</v>
      </c>
      <c r="I1143" s="63">
        <v>178</v>
      </c>
      <c r="J1143" s="63">
        <v>79.438000000000002</v>
      </c>
      <c r="K1143" s="63">
        <v>0</v>
      </c>
      <c r="L1143" s="63">
        <v>0</v>
      </c>
      <c r="M1143" s="63">
        <v>50</v>
      </c>
      <c r="N1143" s="63">
        <v>24</v>
      </c>
      <c r="O1143" s="63">
        <v>26.814</v>
      </c>
    </row>
    <row r="1144" spans="1:15" s="64" customFormat="1" ht="45" customHeight="1" x14ac:dyDescent="0.25">
      <c r="A1144" s="41">
        <f t="shared" si="194"/>
        <v>1055</v>
      </c>
      <c r="B1144" s="41">
        <f t="shared" si="195"/>
        <v>6</v>
      </c>
      <c r="C1144" s="62">
        <v>520</v>
      </c>
      <c r="D1144" s="131" t="s">
        <v>762</v>
      </c>
      <c r="E1144" s="129" t="s">
        <v>43</v>
      </c>
      <c r="F1144" s="129" t="s">
        <v>2314</v>
      </c>
      <c r="G1144" s="41" t="s">
        <v>255</v>
      </c>
      <c r="H1144" s="63">
        <v>295.73599999999999</v>
      </c>
      <c r="I1144" s="63">
        <v>147.86799999999999</v>
      </c>
      <c r="J1144" s="63">
        <v>67.867999999999995</v>
      </c>
      <c r="K1144" s="63">
        <v>0</v>
      </c>
      <c r="L1144" s="63">
        <v>0</v>
      </c>
      <c r="M1144" s="63">
        <v>55</v>
      </c>
      <c r="N1144" s="63">
        <v>25</v>
      </c>
      <c r="O1144" s="63">
        <v>0</v>
      </c>
    </row>
    <row r="1145" spans="1:15" s="64" customFormat="1" ht="56.25" x14ac:dyDescent="0.25">
      <c r="A1145" s="41">
        <f t="shared" si="194"/>
        <v>1056</v>
      </c>
      <c r="B1145" s="41">
        <f t="shared" si="195"/>
        <v>7</v>
      </c>
      <c r="C1145" s="62">
        <v>585</v>
      </c>
      <c r="D1145" s="131" t="s">
        <v>763</v>
      </c>
      <c r="E1145" s="129" t="s">
        <v>43</v>
      </c>
      <c r="F1145" s="129" t="s">
        <v>764</v>
      </c>
      <c r="G1145" s="41" t="s">
        <v>96</v>
      </c>
      <c r="H1145" s="63">
        <v>75</v>
      </c>
      <c r="I1145" s="63">
        <v>37</v>
      </c>
      <c r="J1145" s="63">
        <v>19</v>
      </c>
      <c r="K1145" s="63">
        <v>0</v>
      </c>
      <c r="L1145" s="63">
        <v>0</v>
      </c>
      <c r="M1145" s="63">
        <v>0</v>
      </c>
      <c r="N1145" s="63">
        <v>19</v>
      </c>
      <c r="O1145" s="63">
        <v>0</v>
      </c>
    </row>
    <row r="1146" spans="1:15" s="64" customFormat="1" ht="37.5" x14ac:dyDescent="0.25">
      <c r="A1146" s="41">
        <f t="shared" si="194"/>
        <v>1057</v>
      </c>
      <c r="B1146" s="41">
        <f t="shared" si="195"/>
        <v>8</v>
      </c>
      <c r="C1146" s="62">
        <v>628</v>
      </c>
      <c r="D1146" s="131" t="s">
        <v>759</v>
      </c>
      <c r="E1146" s="129" t="s">
        <v>43</v>
      </c>
      <c r="F1146" s="129" t="s">
        <v>250</v>
      </c>
      <c r="G1146" s="41" t="s">
        <v>257</v>
      </c>
      <c r="H1146" s="63">
        <v>149.90199999999999</v>
      </c>
      <c r="I1146" s="63">
        <v>74</v>
      </c>
      <c r="J1146" s="63">
        <v>36.402000000000001</v>
      </c>
      <c r="K1146" s="63">
        <v>0</v>
      </c>
      <c r="L1146" s="63">
        <v>0</v>
      </c>
      <c r="M1146" s="63">
        <v>2</v>
      </c>
      <c r="N1146" s="63">
        <v>22.295000000000002</v>
      </c>
      <c r="O1146" s="63">
        <v>15.205</v>
      </c>
    </row>
    <row r="1147" spans="1:15" s="40" customFormat="1" ht="42" customHeight="1" x14ac:dyDescent="0.25">
      <c r="A1147" s="41">
        <f t="shared" si="194"/>
        <v>1058</v>
      </c>
      <c r="B1147" s="41">
        <f t="shared" si="195"/>
        <v>9</v>
      </c>
      <c r="C1147" s="41">
        <v>720</v>
      </c>
      <c r="D1147" s="42" t="s">
        <v>2401</v>
      </c>
      <c r="E1147" s="129" t="s">
        <v>43</v>
      </c>
      <c r="F1147" s="129" t="s">
        <v>250</v>
      </c>
      <c r="G1147" s="41" t="s">
        <v>1042</v>
      </c>
      <c r="H1147" s="43">
        <v>295</v>
      </c>
      <c r="I1147" s="43">
        <v>147.5</v>
      </c>
      <c r="J1147" s="43">
        <v>100</v>
      </c>
      <c r="K1147" s="43">
        <v>0</v>
      </c>
      <c r="L1147" s="43">
        <v>0</v>
      </c>
      <c r="M1147" s="43">
        <v>18</v>
      </c>
      <c r="N1147" s="43">
        <v>22</v>
      </c>
      <c r="O1147" s="43">
        <v>7.5</v>
      </c>
    </row>
    <row r="1148" spans="1:15" s="64" customFormat="1" ht="56.25" x14ac:dyDescent="0.25">
      <c r="A1148" s="41">
        <f t="shared" si="194"/>
        <v>1059</v>
      </c>
      <c r="B1148" s="41">
        <f t="shared" si="195"/>
        <v>10</v>
      </c>
      <c r="C1148" s="62">
        <v>842</v>
      </c>
      <c r="D1148" s="131" t="s">
        <v>752</v>
      </c>
      <c r="E1148" s="129" t="s">
        <v>43</v>
      </c>
      <c r="F1148" s="129" t="s">
        <v>45</v>
      </c>
      <c r="G1148" s="41" t="s">
        <v>259</v>
      </c>
      <c r="H1148" s="63">
        <v>29.452000000000002</v>
      </c>
      <c r="I1148" s="63">
        <v>14.5</v>
      </c>
      <c r="J1148" s="63">
        <v>6.952</v>
      </c>
      <c r="K1148" s="63">
        <v>0</v>
      </c>
      <c r="L1148" s="63">
        <v>0</v>
      </c>
      <c r="M1148" s="63">
        <v>0</v>
      </c>
      <c r="N1148" s="63">
        <v>8</v>
      </c>
      <c r="O1148" s="63">
        <v>0</v>
      </c>
    </row>
    <row r="1149" spans="1:15" s="64" customFormat="1" ht="56.25" x14ac:dyDescent="0.25">
      <c r="A1149" s="41">
        <f t="shared" si="194"/>
        <v>1060</v>
      </c>
      <c r="B1149" s="41">
        <f t="shared" si="195"/>
        <v>11</v>
      </c>
      <c r="C1149" s="62">
        <v>943</v>
      </c>
      <c r="D1149" s="131" t="s">
        <v>765</v>
      </c>
      <c r="E1149" s="129" t="s">
        <v>43</v>
      </c>
      <c r="F1149" s="129" t="s">
        <v>45</v>
      </c>
      <c r="G1149" s="41" t="s">
        <v>254</v>
      </c>
      <c r="H1149" s="63">
        <v>249.87799999999999</v>
      </c>
      <c r="I1149" s="63">
        <v>120</v>
      </c>
      <c r="J1149" s="63">
        <v>65.97</v>
      </c>
      <c r="K1149" s="63">
        <v>0</v>
      </c>
      <c r="L1149" s="63">
        <v>0</v>
      </c>
      <c r="M1149" s="63">
        <v>15</v>
      </c>
      <c r="N1149" s="63">
        <v>20</v>
      </c>
      <c r="O1149" s="63">
        <v>28.908000000000001</v>
      </c>
    </row>
    <row r="1150" spans="1:15" s="64" customFormat="1" ht="56.25" x14ac:dyDescent="0.25">
      <c r="A1150" s="41">
        <f t="shared" si="194"/>
        <v>1061</v>
      </c>
      <c r="B1150" s="41">
        <f t="shared" si="195"/>
        <v>12</v>
      </c>
      <c r="C1150" s="62">
        <v>1022</v>
      </c>
      <c r="D1150" s="131" t="s">
        <v>766</v>
      </c>
      <c r="E1150" s="129" t="s">
        <v>43</v>
      </c>
      <c r="F1150" s="129" t="s">
        <v>250</v>
      </c>
      <c r="G1150" s="41" t="s">
        <v>767</v>
      </c>
      <c r="H1150" s="63">
        <v>388.524</v>
      </c>
      <c r="I1150" s="63">
        <v>190</v>
      </c>
      <c r="J1150" s="63">
        <v>79.218999999999994</v>
      </c>
      <c r="K1150" s="63">
        <v>0</v>
      </c>
      <c r="L1150" s="63">
        <v>0</v>
      </c>
      <c r="M1150" s="63">
        <v>45</v>
      </c>
      <c r="N1150" s="63">
        <v>48.381999999999998</v>
      </c>
      <c r="O1150" s="63">
        <v>25.922999999999998</v>
      </c>
    </row>
    <row r="1151" spans="1:15" s="64" customFormat="1" ht="56.25" x14ac:dyDescent="0.25">
      <c r="A1151" s="41">
        <f t="shared" si="194"/>
        <v>1062</v>
      </c>
      <c r="B1151" s="41">
        <f t="shared" si="195"/>
        <v>13</v>
      </c>
      <c r="C1151" s="62">
        <v>1148</v>
      </c>
      <c r="D1151" s="131" t="s">
        <v>758</v>
      </c>
      <c r="E1151" s="129" t="s">
        <v>43</v>
      </c>
      <c r="F1151" s="129" t="s">
        <v>45</v>
      </c>
      <c r="G1151" s="41" t="s">
        <v>258</v>
      </c>
      <c r="H1151" s="63">
        <v>29.452000000000002</v>
      </c>
      <c r="I1151" s="63">
        <v>14.726000000000001</v>
      </c>
      <c r="J1151" s="63">
        <v>6.726</v>
      </c>
      <c r="K1151" s="63">
        <v>0</v>
      </c>
      <c r="L1151" s="63">
        <v>0</v>
      </c>
      <c r="M1151" s="63">
        <v>0</v>
      </c>
      <c r="N1151" s="63">
        <v>8</v>
      </c>
      <c r="O1151" s="63">
        <v>0</v>
      </c>
    </row>
    <row r="1152" spans="1:15" s="64" customFormat="1" ht="79.5" customHeight="1" x14ac:dyDescent="0.25">
      <c r="A1152" s="41">
        <f t="shared" si="194"/>
        <v>1063</v>
      </c>
      <c r="B1152" s="41">
        <f t="shared" si="195"/>
        <v>14</v>
      </c>
      <c r="C1152" s="62">
        <v>1199</v>
      </c>
      <c r="D1152" s="131" t="s">
        <v>753</v>
      </c>
      <c r="E1152" s="129" t="s">
        <v>43</v>
      </c>
      <c r="F1152" s="129" t="s">
        <v>45</v>
      </c>
      <c r="G1152" s="41" t="s">
        <v>754</v>
      </c>
      <c r="H1152" s="63">
        <v>20.079999999999998</v>
      </c>
      <c r="I1152" s="63">
        <v>9.5</v>
      </c>
      <c r="J1152" s="63">
        <v>5.58</v>
      </c>
      <c r="K1152" s="63">
        <v>0</v>
      </c>
      <c r="L1152" s="63">
        <v>0</v>
      </c>
      <c r="M1152" s="63">
        <v>0</v>
      </c>
      <c r="N1152" s="63">
        <v>5</v>
      </c>
      <c r="O1152" s="63">
        <v>0</v>
      </c>
    </row>
    <row r="1153" spans="1:15" s="64" customFormat="1" ht="60.75" customHeight="1" x14ac:dyDescent="0.25">
      <c r="A1153" s="41">
        <f t="shared" si="194"/>
        <v>1064</v>
      </c>
      <c r="B1153" s="41">
        <f t="shared" si="195"/>
        <v>15</v>
      </c>
      <c r="C1153" s="62">
        <v>2225</v>
      </c>
      <c r="D1153" s="131" t="s">
        <v>768</v>
      </c>
      <c r="E1153" s="129" t="s">
        <v>43</v>
      </c>
      <c r="F1153" s="129" t="s">
        <v>45</v>
      </c>
      <c r="G1153" s="41" t="s">
        <v>251</v>
      </c>
      <c r="H1153" s="63">
        <v>147.83600000000001</v>
      </c>
      <c r="I1153" s="63">
        <v>73</v>
      </c>
      <c r="J1153" s="63">
        <v>33.049999999999997</v>
      </c>
      <c r="K1153" s="63">
        <v>0</v>
      </c>
      <c r="L1153" s="63">
        <v>0</v>
      </c>
      <c r="M1153" s="63">
        <v>0</v>
      </c>
      <c r="N1153" s="63">
        <v>21</v>
      </c>
      <c r="O1153" s="63">
        <v>20.786000000000001</v>
      </c>
    </row>
    <row r="1154" spans="1:15" s="64" customFormat="1" ht="60.75" customHeight="1" x14ac:dyDescent="0.25">
      <c r="A1154" s="41">
        <f t="shared" si="194"/>
        <v>1065</v>
      </c>
      <c r="B1154" s="41">
        <f t="shared" si="195"/>
        <v>16</v>
      </c>
      <c r="C1154" s="62">
        <v>481</v>
      </c>
      <c r="D1154" s="131" t="s">
        <v>1041</v>
      </c>
      <c r="E1154" s="129" t="s">
        <v>836</v>
      </c>
      <c r="F1154" s="129" t="s">
        <v>250</v>
      </c>
      <c r="G1154" s="41" t="s">
        <v>1042</v>
      </c>
      <c r="H1154" s="63">
        <v>30.925999999999998</v>
      </c>
      <c r="I1154" s="63">
        <v>15.462999999999999</v>
      </c>
      <c r="J1154" s="63">
        <v>7.484</v>
      </c>
      <c r="K1154" s="63">
        <v>0</v>
      </c>
      <c r="L1154" s="63">
        <v>0</v>
      </c>
      <c r="M1154" s="63">
        <v>0</v>
      </c>
      <c r="N1154" s="63">
        <v>7.9790000000000001</v>
      </c>
      <c r="O1154" s="63">
        <v>0</v>
      </c>
    </row>
    <row r="1155" spans="1:15" s="64" customFormat="1" ht="45.75" customHeight="1" x14ac:dyDescent="0.25">
      <c r="A1155" s="41">
        <f t="shared" si="194"/>
        <v>1066</v>
      </c>
      <c r="B1155" s="41">
        <f t="shared" si="195"/>
        <v>17</v>
      </c>
      <c r="C1155" s="62">
        <v>539</v>
      </c>
      <c r="D1155" s="131" t="s">
        <v>1045</v>
      </c>
      <c r="E1155" s="129" t="s">
        <v>836</v>
      </c>
      <c r="F1155" s="129" t="s">
        <v>1046</v>
      </c>
      <c r="G1155" s="41" t="s">
        <v>1047</v>
      </c>
      <c r="H1155" s="63">
        <v>55.5</v>
      </c>
      <c r="I1155" s="63">
        <v>25</v>
      </c>
      <c r="J1155" s="63">
        <v>16.5</v>
      </c>
      <c r="K1155" s="63">
        <v>0</v>
      </c>
      <c r="L1155" s="63">
        <v>0</v>
      </c>
      <c r="M1155" s="63">
        <v>0</v>
      </c>
      <c r="N1155" s="63">
        <v>14</v>
      </c>
      <c r="O1155" s="63">
        <v>0</v>
      </c>
    </row>
    <row r="1156" spans="1:15" s="64" customFormat="1" ht="56.25" x14ac:dyDescent="0.25">
      <c r="A1156" s="41">
        <f t="shared" si="194"/>
        <v>1067</v>
      </c>
      <c r="B1156" s="41">
        <f t="shared" si="195"/>
        <v>18</v>
      </c>
      <c r="C1156" s="62">
        <v>596</v>
      </c>
      <c r="D1156" s="131" t="s">
        <v>1057</v>
      </c>
      <c r="E1156" s="129" t="s">
        <v>836</v>
      </c>
      <c r="F1156" s="129" t="s">
        <v>1058</v>
      </c>
      <c r="G1156" s="41" t="s">
        <v>1059</v>
      </c>
      <c r="H1156" s="63">
        <v>21.78</v>
      </c>
      <c r="I1156" s="63">
        <v>10</v>
      </c>
      <c r="J1156" s="63">
        <v>6.28</v>
      </c>
      <c r="K1156" s="63">
        <v>0</v>
      </c>
      <c r="L1156" s="63">
        <v>0</v>
      </c>
      <c r="M1156" s="63">
        <v>0</v>
      </c>
      <c r="N1156" s="63">
        <v>5.5</v>
      </c>
      <c r="O1156" s="63">
        <v>0</v>
      </c>
    </row>
    <row r="1157" spans="1:15" s="64" customFormat="1" ht="56.25" x14ac:dyDescent="0.25">
      <c r="A1157" s="41">
        <f t="shared" si="194"/>
        <v>1068</v>
      </c>
      <c r="B1157" s="41">
        <f t="shared" si="195"/>
        <v>19</v>
      </c>
      <c r="C1157" s="62">
        <v>602</v>
      </c>
      <c r="D1157" s="131" t="s">
        <v>1051</v>
      </c>
      <c r="E1157" s="129" t="s">
        <v>836</v>
      </c>
      <c r="F1157" s="129" t="s">
        <v>45</v>
      </c>
      <c r="G1157" s="41" t="s">
        <v>256</v>
      </c>
      <c r="H1157" s="63">
        <v>18.053000000000001</v>
      </c>
      <c r="I1157" s="63">
        <v>8.8000000000000007</v>
      </c>
      <c r="J1157" s="63">
        <v>4.7030000000000003</v>
      </c>
      <c r="K1157" s="63">
        <v>0</v>
      </c>
      <c r="L1157" s="63">
        <v>0</v>
      </c>
      <c r="M1157" s="63">
        <v>0</v>
      </c>
      <c r="N1157" s="63">
        <v>4.55</v>
      </c>
      <c r="O1157" s="63">
        <v>0</v>
      </c>
    </row>
    <row r="1158" spans="1:15" s="64" customFormat="1" ht="56.25" x14ac:dyDescent="0.25">
      <c r="A1158" s="41">
        <f t="shared" si="194"/>
        <v>1069</v>
      </c>
      <c r="B1158" s="41">
        <f t="shared" si="195"/>
        <v>20</v>
      </c>
      <c r="C1158" s="62">
        <v>655</v>
      </c>
      <c r="D1158" s="131" t="s">
        <v>1055</v>
      </c>
      <c r="E1158" s="129" t="s">
        <v>836</v>
      </c>
      <c r="F1158" s="129" t="s">
        <v>1056</v>
      </c>
      <c r="G1158" s="41" t="s">
        <v>252</v>
      </c>
      <c r="H1158" s="63">
        <v>20.731999999999999</v>
      </c>
      <c r="I1158" s="63">
        <v>10</v>
      </c>
      <c r="J1158" s="63">
        <v>5.2320000000000002</v>
      </c>
      <c r="K1158" s="63">
        <v>0</v>
      </c>
      <c r="L1158" s="63">
        <v>0</v>
      </c>
      <c r="M1158" s="63">
        <v>0</v>
      </c>
      <c r="N1158" s="63">
        <v>5.5</v>
      </c>
      <c r="O1158" s="63">
        <v>0</v>
      </c>
    </row>
    <row r="1159" spans="1:15" s="64" customFormat="1" ht="56.25" x14ac:dyDescent="0.25">
      <c r="A1159" s="41">
        <f t="shared" si="194"/>
        <v>1070</v>
      </c>
      <c r="B1159" s="41">
        <f t="shared" si="195"/>
        <v>21</v>
      </c>
      <c r="C1159" s="62">
        <v>745</v>
      </c>
      <c r="D1159" s="131" t="s">
        <v>1039</v>
      </c>
      <c r="E1159" s="129" t="s">
        <v>836</v>
      </c>
      <c r="F1159" s="129" t="s">
        <v>1040</v>
      </c>
      <c r="G1159" s="41" t="s">
        <v>273</v>
      </c>
      <c r="H1159" s="63">
        <v>499.964</v>
      </c>
      <c r="I1159" s="63">
        <v>199</v>
      </c>
      <c r="J1159" s="63">
        <v>98</v>
      </c>
      <c r="K1159" s="63">
        <v>97.971999999999994</v>
      </c>
      <c r="L1159" s="63">
        <v>0</v>
      </c>
      <c r="M1159" s="63">
        <v>50.143999999999998</v>
      </c>
      <c r="N1159" s="63">
        <v>7.5190000000000001</v>
      </c>
      <c r="O1159" s="63">
        <v>47.329000000000001</v>
      </c>
    </row>
    <row r="1160" spans="1:15" s="64" customFormat="1" ht="37.5" x14ac:dyDescent="0.25">
      <c r="A1160" s="41">
        <f t="shared" si="194"/>
        <v>1071</v>
      </c>
      <c r="B1160" s="41">
        <f t="shared" si="195"/>
        <v>22</v>
      </c>
      <c r="C1160" s="62">
        <v>762</v>
      </c>
      <c r="D1160" s="131" t="s">
        <v>1043</v>
      </c>
      <c r="E1160" s="129" t="s">
        <v>836</v>
      </c>
      <c r="F1160" s="129" t="s">
        <v>45</v>
      </c>
      <c r="G1160" s="41" t="s">
        <v>1044</v>
      </c>
      <c r="H1160" s="63">
        <v>19.332999999999998</v>
      </c>
      <c r="I1160" s="63">
        <v>9</v>
      </c>
      <c r="J1160" s="63">
        <v>0</v>
      </c>
      <c r="K1160" s="63">
        <v>5.3330000000000002</v>
      </c>
      <c r="L1160" s="63">
        <v>0</v>
      </c>
      <c r="M1160" s="63">
        <v>0</v>
      </c>
      <c r="N1160" s="63">
        <v>5</v>
      </c>
      <c r="O1160" s="63">
        <v>0</v>
      </c>
    </row>
    <row r="1161" spans="1:15" s="64" customFormat="1" ht="56.25" x14ac:dyDescent="0.25">
      <c r="A1161" s="41">
        <f t="shared" si="194"/>
        <v>1072</v>
      </c>
      <c r="B1161" s="41">
        <f t="shared" si="195"/>
        <v>23</v>
      </c>
      <c r="C1161" s="62">
        <v>819</v>
      </c>
      <c r="D1161" s="131" t="s">
        <v>1048</v>
      </c>
      <c r="E1161" s="129" t="s">
        <v>836</v>
      </c>
      <c r="F1161" s="129" t="s">
        <v>1049</v>
      </c>
      <c r="G1161" s="41" t="s">
        <v>1050</v>
      </c>
      <c r="H1161" s="63">
        <v>9.6</v>
      </c>
      <c r="I1161" s="63">
        <v>3.55</v>
      </c>
      <c r="J1161" s="63">
        <v>3.55</v>
      </c>
      <c r="K1161" s="63">
        <v>0</v>
      </c>
      <c r="L1161" s="63">
        <v>0</v>
      </c>
      <c r="M1161" s="63">
        <v>0</v>
      </c>
      <c r="N1161" s="63">
        <v>2.5</v>
      </c>
      <c r="O1161" s="63">
        <v>0</v>
      </c>
    </row>
    <row r="1162" spans="1:15" s="64" customFormat="1" ht="56.25" x14ac:dyDescent="0.25">
      <c r="A1162" s="41">
        <f t="shared" si="194"/>
        <v>1073</v>
      </c>
      <c r="B1162" s="41">
        <f t="shared" si="195"/>
        <v>24</v>
      </c>
      <c r="C1162" s="62">
        <v>1688</v>
      </c>
      <c r="D1162" s="131" t="s">
        <v>1052</v>
      </c>
      <c r="E1162" s="129" t="s">
        <v>836</v>
      </c>
      <c r="F1162" s="129" t="s">
        <v>1053</v>
      </c>
      <c r="G1162" s="41" t="s">
        <v>1054</v>
      </c>
      <c r="H1162" s="63">
        <v>499.89600000000002</v>
      </c>
      <c r="I1162" s="63">
        <v>200</v>
      </c>
      <c r="J1162" s="63">
        <v>166.50700000000001</v>
      </c>
      <c r="K1162" s="63">
        <v>0</v>
      </c>
      <c r="L1162" s="63">
        <v>0</v>
      </c>
      <c r="M1162" s="63">
        <v>105</v>
      </c>
      <c r="N1162" s="63">
        <v>10</v>
      </c>
      <c r="O1162" s="63">
        <v>18.388999999999999</v>
      </c>
    </row>
    <row r="1163" spans="1:15" s="64" customFormat="1" ht="64.5" customHeight="1" x14ac:dyDescent="0.25">
      <c r="A1163" s="41">
        <f t="shared" si="194"/>
        <v>1074</v>
      </c>
      <c r="B1163" s="41">
        <f t="shared" si="195"/>
        <v>25</v>
      </c>
      <c r="C1163" s="62">
        <v>1978</v>
      </c>
      <c r="D1163" s="131" t="s">
        <v>1060</v>
      </c>
      <c r="E1163" s="129" t="s">
        <v>836</v>
      </c>
      <c r="F1163" s="129" t="s">
        <v>45</v>
      </c>
      <c r="G1163" s="41" t="s">
        <v>1061</v>
      </c>
      <c r="H1163" s="63">
        <v>23.98</v>
      </c>
      <c r="I1163" s="63">
        <v>11.5</v>
      </c>
      <c r="J1163" s="63">
        <v>6.48</v>
      </c>
      <c r="K1163" s="63">
        <v>0</v>
      </c>
      <c r="L1163" s="63">
        <v>0</v>
      </c>
      <c r="M1163" s="63">
        <v>6</v>
      </c>
      <c r="N1163" s="63">
        <v>0</v>
      </c>
      <c r="O1163" s="63">
        <v>0</v>
      </c>
    </row>
    <row r="1164" spans="1:15" s="64" customFormat="1" ht="64.5" customHeight="1" x14ac:dyDescent="0.25">
      <c r="A1164" s="41">
        <f t="shared" si="194"/>
        <v>1075</v>
      </c>
      <c r="B1164" s="41">
        <f t="shared" ref="B1164:B1169" si="196">B1163+1</f>
        <v>26</v>
      </c>
      <c r="C1164" s="62">
        <v>484</v>
      </c>
      <c r="D1164" s="131" t="s">
        <v>2006</v>
      </c>
      <c r="E1164" s="129" t="s">
        <v>1549</v>
      </c>
      <c r="F1164" s="129" t="s">
        <v>2007</v>
      </c>
      <c r="G1164" s="41" t="s">
        <v>2008</v>
      </c>
      <c r="H1164" s="63">
        <v>27.677</v>
      </c>
      <c r="I1164" s="63">
        <v>12</v>
      </c>
      <c r="J1164" s="63">
        <v>7.6769999999999996</v>
      </c>
      <c r="K1164" s="63">
        <v>0</v>
      </c>
      <c r="L1164" s="63">
        <v>0</v>
      </c>
      <c r="M1164" s="63">
        <v>0</v>
      </c>
      <c r="N1164" s="63">
        <v>8</v>
      </c>
      <c r="O1164" s="63">
        <v>0</v>
      </c>
    </row>
    <row r="1165" spans="1:15" s="64" customFormat="1" ht="64.5" customHeight="1" x14ac:dyDescent="0.25">
      <c r="A1165" s="41">
        <f t="shared" si="194"/>
        <v>1076</v>
      </c>
      <c r="B1165" s="41">
        <f t="shared" si="196"/>
        <v>27</v>
      </c>
      <c r="C1165" s="62">
        <v>1434</v>
      </c>
      <c r="D1165" s="131" t="s">
        <v>2009</v>
      </c>
      <c r="E1165" s="129" t="s">
        <v>1549</v>
      </c>
      <c r="F1165" s="129" t="s">
        <v>2010</v>
      </c>
      <c r="G1165" s="41" t="s">
        <v>273</v>
      </c>
      <c r="H1165" s="63">
        <v>77</v>
      </c>
      <c r="I1165" s="63">
        <v>38</v>
      </c>
      <c r="J1165" s="63">
        <v>12</v>
      </c>
      <c r="K1165" s="63">
        <v>10.06</v>
      </c>
      <c r="L1165" s="63">
        <v>0</v>
      </c>
      <c r="M1165" s="63">
        <v>10</v>
      </c>
      <c r="N1165" s="63">
        <v>4.9400000000000004</v>
      </c>
      <c r="O1165" s="63">
        <v>2</v>
      </c>
    </row>
    <row r="1166" spans="1:15" s="64" customFormat="1" ht="64.5" customHeight="1" x14ac:dyDescent="0.25">
      <c r="A1166" s="41">
        <f t="shared" si="194"/>
        <v>1077</v>
      </c>
      <c r="B1166" s="41">
        <f t="shared" si="196"/>
        <v>28</v>
      </c>
      <c r="C1166" s="62">
        <v>2104</v>
      </c>
      <c r="D1166" s="131" t="s">
        <v>2011</v>
      </c>
      <c r="E1166" s="129" t="s">
        <v>1549</v>
      </c>
      <c r="F1166" s="129" t="s">
        <v>1571</v>
      </c>
      <c r="G1166" s="41" t="s">
        <v>2012</v>
      </c>
      <c r="H1166" s="63">
        <v>289.447</v>
      </c>
      <c r="I1166" s="63">
        <v>138.935</v>
      </c>
      <c r="J1166" s="63">
        <v>78.084999999999994</v>
      </c>
      <c r="K1166" s="63">
        <v>0</v>
      </c>
      <c r="L1166" s="63">
        <v>0</v>
      </c>
      <c r="M1166" s="63">
        <v>0</v>
      </c>
      <c r="N1166" s="63">
        <v>37</v>
      </c>
      <c r="O1166" s="63">
        <v>35.427</v>
      </c>
    </row>
    <row r="1167" spans="1:15" s="64" customFormat="1" ht="64.5" customHeight="1" x14ac:dyDescent="0.25">
      <c r="A1167" s="41">
        <f t="shared" si="194"/>
        <v>1078</v>
      </c>
      <c r="B1167" s="41">
        <f t="shared" si="196"/>
        <v>29</v>
      </c>
      <c r="C1167" s="62">
        <v>2132</v>
      </c>
      <c r="D1167" s="131" t="s">
        <v>2013</v>
      </c>
      <c r="E1167" s="129" t="s">
        <v>1549</v>
      </c>
      <c r="F1167" s="129" t="s">
        <v>1040</v>
      </c>
      <c r="G1167" s="41" t="s">
        <v>273</v>
      </c>
      <c r="H1167" s="63">
        <v>169.92</v>
      </c>
      <c r="I1167" s="63">
        <v>80</v>
      </c>
      <c r="J1167" s="63">
        <v>35</v>
      </c>
      <c r="K1167" s="63">
        <v>19.100000000000001</v>
      </c>
      <c r="L1167" s="63">
        <v>0</v>
      </c>
      <c r="M1167" s="63">
        <v>20</v>
      </c>
      <c r="N1167" s="63">
        <v>8</v>
      </c>
      <c r="O1167" s="63">
        <v>7.82</v>
      </c>
    </row>
    <row r="1168" spans="1:15" s="64" customFormat="1" ht="64.5" customHeight="1" x14ac:dyDescent="0.25">
      <c r="A1168" s="41">
        <f t="shared" si="194"/>
        <v>1079</v>
      </c>
      <c r="B1168" s="41">
        <f t="shared" si="196"/>
        <v>30</v>
      </c>
      <c r="C1168" s="62">
        <v>2575</v>
      </c>
      <c r="D1168" s="131" t="s">
        <v>2014</v>
      </c>
      <c r="E1168" s="129" t="s">
        <v>1549</v>
      </c>
      <c r="F1168" s="129" t="s">
        <v>1040</v>
      </c>
      <c r="G1168" s="41" t="s">
        <v>273</v>
      </c>
      <c r="H1168" s="63">
        <v>392.32799999999997</v>
      </c>
      <c r="I1168" s="63">
        <v>195</v>
      </c>
      <c r="J1168" s="63">
        <v>75</v>
      </c>
      <c r="K1168" s="63">
        <v>39.939</v>
      </c>
      <c r="L1168" s="63">
        <v>0</v>
      </c>
      <c r="M1168" s="63">
        <v>23.710999999999999</v>
      </c>
      <c r="N1168" s="63">
        <v>19.420000000000002</v>
      </c>
      <c r="O1168" s="63">
        <v>39.258000000000003</v>
      </c>
    </row>
    <row r="1169" spans="1:15" s="64" customFormat="1" ht="64.5" customHeight="1" x14ac:dyDescent="0.25">
      <c r="A1169" s="41">
        <f t="shared" si="194"/>
        <v>1080</v>
      </c>
      <c r="B1169" s="41">
        <f t="shared" si="196"/>
        <v>31</v>
      </c>
      <c r="C1169" s="62">
        <v>2609</v>
      </c>
      <c r="D1169" s="131" t="s">
        <v>2291</v>
      </c>
      <c r="E1169" s="129" t="s">
        <v>2030</v>
      </c>
      <c r="F1169" s="129" t="s">
        <v>2292</v>
      </c>
      <c r="G1169" s="41" t="s">
        <v>1061</v>
      </c>
      <c r="H1169" s="63">
        <v>499.56099999999998</v>
      </c>
      <c r="I1169" s="63">
        <v>199</v>
      </c>
      <c r="J1169" s="63">
        <v>170.149</v>
      </c>
      <c r="K1169" s="63">
        <v>30</v>
      </c>
      <c r="L1169" s="63">
        <v>0</v>
      </c>
      <c r="M1169" s="63">
        <v>0</v>
      </c>
      <c r="N1169" s="63">
        <v>75.878</v>
      </c>
      <c r="O1169" s="63">
        <v>24.533999999999999</v>
      </c>
    </row>
    <row r="1170" spans="1:15" s="17" customFormat="1" ht="20.25" x14ac:dyDescent="0.25">
      <c r="A1170" s="14"/>
      <c r="B1170" s="25">
        <v>12</v>
      </c>
      <c r="C1170" s="15"/>
      <c r="D1170" s="18" t="s">
        <v>816</v>
      </c>
      <c r="E1170" s="69"/>
      <c r="F1170" s="69"/>
      <c r="G1170" s="16"/>
      <c r="H1170" s="26">
        <f>SUM(H1171:H1182)</f>
        <v>1879.2560000000001</v>
      </c>
      <c r="I1170" s="26">
        <f t="shared" ref="I1170:O1170" si="197">SUM(I1171:I1182)</f>
        <v>907.02699999999993</v>
      </c>
      <c r="J1170" s="26">
        <f t="shared" si="197"/>
        <v>0</v>
      </c>
      <c r="K1170" s="26">
        <f t="shared" si="197"/>
        <v>0</v>
      </c>
      <c r="L1170" s="26">
        <f t="shared" si="197"/>
        <v>574.24400000000014</v>
      </c>
      <c r="M1170" s="26">
        <f t="shared" si="197"/>
        <v>306.98699999999997</v>
      </c>
      <c r="N1170" s="26">
        <f t="shared" si="197"/>
        <v>0</v>
      </c>
      <c r="O1170" s="26">
        <f t="shared" si="197"/>
        <v>90.998000000000005</v>
      </c>
    </row>
    <row r="1171" spans="1:15" s="64" customFormat="1" ht="64.5" customHeight="1" x14ac:dyDescent="0.25">
      <c r="A1171" s="41">
        <f>A1169+1</f>
        <v>1081</v>
      </c>
      <c r="B1171" s="41">
        <v>1</v>
      </c>
      <c r="C1171" s="62">
        <v>277</v>
      </c>
      <c r="D1171" s="131" t="s">
        <v>819</v>
      </c>
      <c r="E1171" s="129" t="s">
        <v>43</v>
      </c>
      <c r="F1171" s="129" t="s">
        <v>816</v>
      </c>
      <c r="G1171" s="41" t="s">
        <v>820</v>
      </c>
      <c r="H1171" s="63">
        <v>180.95</v>
      </c>
      <c r="I1171" s="63">
        <v>70</v>
      </c>
      <c r="J1171" s="63">
        <v>0</v>
      </c>
      <c r="K1171" s="63">
        <v>0</v>
      </c>
      <c r="L1171" s="63">
        <v>73.95</v>
      </c>
      <c r="M1171" s="63">
        <v>37</v>
      </c>
      <c r="N1171" s="63">
        <v>0</v>
      </c>
      <c r="O1171" s="63">
        <v>0</v>
      </c>
    </row>
    <row r="1172" spans="1:15" s="64" customFormat="1" ht="80.25" customHeight="1" x14ac:dyDescent="0.25">
      <c r="A1172" s="41">
        <f>A1171+1</f>
        <v>1082</v>
      </c>
      <c r="B1172" s="41">
        <f>B1171+1</f>
        <v>2</v>
      </c>
      <c r="C1172" s="62">
        <v>320</v>
      </c>
      <c r="D1172" s="131" t="s">
        <v>817</v>
      </c>
      <c r="E1172" s="129" t="s">
        <v>43</v>
      </c>
      <c r="F1172" s="129" t="s">
        <v>816</v>
      </c>
      <c r="G1172" s="41" t="s">
        <v>818</v>
      </c>
      <c r="H1172" s="63">
        <v>195.916</v>
      </c>
      <c r="I1172" s="63">
        <v>97.957999999999998</v>
      </c>
      <c r="J1172" s="63">
        <v>0</v>
      </c>
      <c r="K1172" s="63">
        <v>0</v>
      </c>
      <c r="L1172" s="63">
        <v>55.957999999999998</v>
      </c>
      <c r="M1172" s="63">
        <v>42</v>
      </c>
      <c r="N1172" s="63">
        <v>0</v>
      </c>
      <c r="O1172" s="63">
        <v>0</v>
      </c>
    </row>
    <row r="1173" spans="1:15" s="64" customFormat="1" ht="64.5" customHeight="1" x14ac:dyDescent="0.25">
      <c r="A1173" s="41">
        <f t="shared" ref="A1173:A1182" si="198">A1172+1</f>
        <v>1083</v>
      </c>
      <c r="B1173" s="41">
        <f t="shared" ref="B1173:B1182" si="199">B1172+1</f>
        <v>3</v>
      </c>
      <c r="C1173" s="62">
        <v>715</v>
      </c>
      <c r="D1173" s="131" t="s">
        <v>821</v>
      </c>
      <c r="E1173" s="129" t="s">
        <v>43</v>
      </c>
      <c r="F1173" s="129" t="s">
        <v>816</v>
      </c>
      <c r="G1173" s="41" t="s">
        <v>818</v>
      </c>
      <c r="H1173" s="63">
        <v>299.74</v>
      </c>
      <c r="I1173" s="63">
        <v>149.87</v>
      </c>
      <c r="J1173" s="63">
        <v>0</v>
      </c>
      <c r="K1173" s="63">
        <v>0</v>
      </c>
      <c r="L1173" s="63">
        <v>86.311999999999998</v>
      </c>
      <c r="M1173" s="63">
        <v>33</v>
      </c>
      <c r="N1173" s="63">
        <v>0</v>
      </c>
      <c r="O1173" s="63">
        <v>30.558</v>
      </c>
    </row>
    <row r="1174" spans="1:15" s="64" customFormat="1" ht="64.5" customHeight="1" x14ac:dyDescent="0.25">
      <c r="A1174" s="41">
        <f t="shared" si="198"/>
        <v>1084</v>
      </c>
      <c r="B1174" s="41">
        <f t="shared" si="199"/>
        <v>4</v>
      </c>
      <c r="C1174" s="62">
        <v>1218</v>
      </c>
      <c r="D1174" s="131" t="s">
        <v>1062</v>
      </c>
      <c r="E1174" s="129" t="s">
        <v>836</v>
      </c>
      <c r="F1174" s="129" t="s">
        <v>816</v>
      </c>
      <c r="G1174" s="41" t="s">
        <v>1063</v>
      </c>
      <c r="H1174" s="63">
        <v>180.95</v>
      </c>
      <c r="I1174" s="63">
        <v>90.474999999999994</v>
      </c>
      <c r="J1174" s="63">
        <v>0</v>
      </c>
      <c r="K1174" s="63">
        <v>0</v>
      </c>
      <c r="L1174" s="63">
        <v>52.475000000000001</v>
      </c>
      <c r="M1174" s="63">
        <v>38</v>
      </c>
      <c r="N1174" s="63">
        <v>0</v>
      </c>
      <c r="O1174" s="63">
        <v>0</v>
      </c>
    </row>
    <row r="1175" spans="1:15" s="61" customFormat="1" ht="37.5" x14ac:dyDescent="0.25">
      <c r="A1175" s="41">
        <f t="shared" si="198"/>
        <v>1085</v>
      </c>
      <c r="B1175" s="41">
        <f t="shared" si="199"/>
        <v>5</v>
      </c>
      <c r="C1175" s="41">
        <v>677</v>
      </c>
      <c r="D1175" s="42" t="s">
        <v>1530</v>
      </c>
      <c r="E1175" s="129" t="s">
        <v>1231</v>
      </c>
      <c r="F1175" s="129" t="s">
        <v>816</v>
      </c>
      <c r="G1175" s="130" t="s">
        <v>820</v>
      </c>
      <c r="H1175" s="43">
        <v>299.21800000000002</v>
      </c>
      <c r="I1175" s="43">
        <v>140</v>
      </c>
      <c r="J1175" s="43">
        <v>0</v>
      </c>
      <c r="K1175" s="43">
        <v>0</v>
      </c>
      <c r="L1175" s="43">
        <v>97.682000000000002</v>
      </c>
      <c r="M1175" s="43">
        <v>32</v>
      </c>
      <c r="N1175" s="43">
        <v>0</v>
      </c>
      <c r="O1175" s="43">
        <v>29.536000000000001</v>
      </c>
    </row>
    <row r="1176" spans="1:15" s="61" customFormat="1" ht="63.75" customHeight="1" x14ac:dyDescent="0.25">
      <c r="A1176" s="41">
        <f t="shared" si="198"/>
        <v>1086</v>
      </c>
      <c r="B1176" s="41">
        <f t="shared" si="199"/>
        <v>6</v>
      </c>
      <c r="C1176" s="41">
        <v>733</v>
      </c>
      <c r="D1176" s="42" t="s">
        <v>1534</v>
      </c>
      <c r="E1176" s="129" t="s">
        <v>1231</v>
      </c>
      <c r="F1176" s="129" t="s">
        <v>816</v>
      </c>
      <c r="G1176" s="130" t="s">
        <v>818</v>
      </c>
      <c r="H1176" s="43">
        <v>299.08699999999999</v>
      </c>
      <c r="I1176" s="43">
        <v>149.54</v>
      </c>
      <c r="J1176" s="43">
        <v>0</v>
      </c>
      <c r="K1176" s="43">
        <v>0</v>
      </c>
      <c r="L1176" s="43">
        <v>86.643000000000001</v>
      </c>
      <c r="M1176" s="43">
        <v>32</v>
      </c>
      <c r="N1176" s="43">
        <v>0</v>
      </c>
      <c r="O1176" s="43">
        <v>30.904</v>
      </c>
    </row>
    <row r="1177" spans="1:15" s="64" customFormat="1" ht="64.5" customHeight="1" x14ac:dyDescent="0.25">
      <c r="A1177" s="41">
        <f t="shared" si="198"/>
        <v>1087</v>
      </c>
      <c r="B1177" s="41">
        <f t="shared" si="199"/>
        <v>7</v>
      </c>
      <c r="C1177" s="62">
        <v>1101</v>
      </c>
      <c r="D1177" s="131" t="s">
        <v>1528</v>
      </c>
      <c r="E1177" s="129" t="s">
        <v>1231</v>
      </c>
      <c r="F1177" s="129" t="s">
        <v>816</v>
      </c>
      <c r="G1177" s="41" t="s">
        <v>1529</v>
      </c>
      <c r="H1177" s="63">
        <v>51.33</v>
      </c>
      <c r="I1177" s="63">
        <v>25</v>
      </c>
      <c r="J1177" s="63">
        <v>0</v>
      </c>
      <c r="K1177" s="63">
        <v>0</v>
      </c>
      <c r="L1177" s="63">
        <v>11.33</v>
      </c>
      <c r="M1177" s="63">
        <v>15</v>
      </c>
      <c r="N1177" s="63">
        <v>0</v>
      </c>
      <c r="O1177" s="63">
        <v>0</v>
      </c>
    </row>
    <row r="1178" spans="1:15" s="61" customFormat="1" ht="65.25" customHeight="1" x14ac:dyDescent="0.25">
      <c r="A1178" s="41">
        <f t="shared" si="198"/>
        <v>1088</v>
      </c>
      <c r="B1178" s="41">
        <f t="shared" si="199"/>
        <v>8</v>
      </c>
      <c r="C1178" s="41">
        <v>1205</v>
      </c>
      <c r="D1178" s="42" t="s">
        <v>1531</v>
      </c>
      <c r="E1178" s="129" t="s">
        <v>1231</v>
      </c>
      <c r="F1178" s="129" t="s">
        <v>816</v>
      </c>
      <c r="G1178" s="130" t="s">
        <v>818</v>
      </c>
      <c r="H1178" s="43">
        <v>61.753</v>
      </c>
      <c r="I1178" s="43">
        <v>30.876000000000001</v>
      </c>
      <c r="J1178" s="43">
        <v>0</v>
      </c>
      <c r="K1178" s="43">
        <v>0</v>
      </c>
      <c r="L1178" s="43">
        <v>18.077000000000002</v>
      </c>
      <c r="M1178" s="43">
        <v>12.8</v>
      </c>
      <c r="N1178" s="43">
        <v>0</v>
      </c>
      <c r="O1178" s="43">
        <v>0</v>
      </c>
    </row>
    <row r="1179" spans="1:15" s="61" customFormat="1" ht="37.5" x14ac:dyDescent="0.25">
      <c r="A1179" s="41">
        <f t="shared" si="198"/>
        <v>1089</v>
      </c>
      <c r="B1179" s="41">
        <f t="shared" si="199"/>
        <v>9</v>
      </c>
      <c r="C1179" s="41">
        <v>1926</v>
      </c>
      <c r="D1179" s="42" t="s">
        <v>1532</v>
      </c>
      <c r="E1179" s="129" t="s">
        <v>1231</v>
      </c>
      <c r="F1179" s="129" t="s">
        <v>816</v>
      </c>
      <c r="G1179" s="130" t="s">
        <v>1533</v>
      </c>
      <c r="H1179" s="43">
        <v>49.895000000000003</v>
      </c>
      <c r="I1179" s="43">
        <v>24</v>
      </c>
      <c r="J1179" s="43">
        <v>0</v>
      </c>
      <c r="K1179" s="43">
        <v>0</v>
      </c>
      <c r="L1179" s="43">
        <v>15.395</v>
      </c>
      <c r="M1179" s="43">
        <v>10.5</v>
      </c>
      <c r="N1179" s="43">
        <v>0</v>
      </c>
      <c r="O1179" s="43">
        <v>0</v>
      </c>
    </row>
    <row r="1180" spans="1:15" s="64" customFormat="1" ht="56.25" x14ac:dyDescent="0.25">
      <c r="A1180" s="41">
        <f t="shared" si="198"/>
        <v>1090</v>
      </c>
      <c r="B1180" s="41">
        <f t="shared" si="199"/>
        <v>10</v>
      </c>
      <c r="C1180" s="62">
        <v>338</v>
      </c>
      <c r="D1180" s="131" t="s">
        <v>2015</v>
      </c>
      <c r="E1180" s="129" t="s">
        <v>1549</v>
      </c>
      <c r="F1180" s="129" t="s">
        <v>816</v>
      </c>
      <c r="G1180" s="41" t="s">
        <v>1533</v>
      </c>
      <c r="H1180" s="63">
        <v>100.631</v>
      </c>
      <c r="I1180" s="63">
        <v>50.314999999999998</v>
      </c>
      <c r="J1180" s="63">
        <v>0</v>
      </c>
      <c r="K1180" s="63">
        <v>0</v>
      </c>
      <c r="L1180" s="63">
        <v>29.184000000000001</v>
      </c>
      <c r="M1180" s="63">
        <v>21.132000000000001</v>
      </c>
      <c r="N1180" s="63">
        <v>0</v>
      </c>
      <c r="O1180" s="63">
        <v>0</v>
      </c>
    </row>
    <row r="1181" spans="1:15" s="64" customFormat="1" ht="37.5" x14ac:dyDescent="0.25">
      <c r="A1181" s="41">
        <f t="shared" si="198"/>
        <v>1091</v>
      </c>
      <c r="B1181" s="41">
        <f t="shared" si="199"/>
        <v>11</v>
      </c>
      <c r="C1181" s="62">
        <v>470</v>
      </c>
      <c r="D1181" s="131" t="s">
        <v>2016</v>
      </c>
      <c r="E1181" s="129" t="s">
        <v>1549</v>
      </c>
      <c r="F1181" s="129" t="s">
        <v>816</v>
      </c>
      <c r="G1181" s="41" t="s">
        <v>1533</v>
      </c>
      <c r="H1181" s="63">
        <v>69.786000000000001</v>
      </c>
      <c r="I1181" s="63">
        <v>34.893000000000001</v>
      </c>
      <c r="J1181" s="63">
        <v>0</v>
      </c>
      <c r="K1181" s="63">
        <v>0</v>
      </c>
      <c r="L1181" s="63">
        <v>20.238</v>
      </c>
      <c r="M1181" s="63">
        <v>14.654999999999999</v>
      </c>
      <c r="N1181" s="63">
        <v>0</v>
      </c>
      <c r="O1181" s="63">
        <v>0</v>
      </c>
    </row>
    <row r="1182" spans="1:15" s="64" customFormat="1" ht="37.5" x14ac:dyDescent="0.25">
      <c r="A1182" s="41">
        <f t="shared" si="198"/>
        <v>1092</v>
      </c>
      <c r="B1182" s="41">
        <f t="shared" si="199"/>
        <v>12</v>
      </c>
      <c r="C1182" s="62">
        <v>1995</v>
      </c>
      <c r="D1182" s="131" t="s">
        <v>2017</v>
      </c>
      <c r="E1182" s="129" t="s">
        <v>1549</v>
      </c>
      <c r="F1182" s="129" t="s">
        <v>816</v>
      </c>
      <c r="G1182" s="41" t="s">
        <v>1533</v>
      </c>
      <c r="H1182" s="63">
        <v>90</v>
      </c>
      <c r="I1182" s="63">
        <v>44.1</v>
      </c>
      <c r="J1182" s="63">
        <v>0</v>
      </c>
      <c r="K1182" s="63">
        <v>0</v>
      </c>
      <c r="L1182" s="63">
        <v>27</v>
      </c>
      <c r="M1182" s="63">
        <v>18.899999999999999</v>
      </c>
      <c r="N1182" s="63">
        <v>0</v>
      </c>
      <c r="O1182" s="63">
        <v>0</v>
      </c>
    </row>
    <row r="1183" spans="1:15" s="11" customFormat="1" ht="20.25" x14ac:dyDescent="0.3">
      <c r="A1183" s="10"/>
      <c r="B1183" s="13">
        <v>24</v>
      </c>
      <c r="C1183" s="5"/>
      <c r="D1183" s="9" t="s">
        <v>26</v>
      </c>
      <c r="E1183" s="67"/>
      <c r="F1183" s="67"/>
      <c r="G1183" s="5"/>
      <c r="H1183" s="12">
        <f t="shared" ref="H1183:O1183" si="200">SUM(H1184:H1207)</f>
        <v>5470.6710000000012</v>
      </c>
      <c r="I1183" s="12">
        <f t="shared" si="200"/>
        <v>2716.402</v>
      </c>
      <c r="J1183" s="12">
        <f t="shared" si="200"/>
        <v>1715.9200000000005</v>
      </c>
      <c r="K1183" s="12">
        <f t="shared" si="200"/>
        <v>0</v>
      </c>
      <c r="L1183" s="12">
        <f t="shared" si="200"/>
        <v>0</v>
      </c>
      <c r="M1183" s="12">
        <f t="shared" si="200"/>
        <v>0</v>
      </c>
      <c r="N1183" s="12">
        <f t="shared" si="200"/>
        <v>797.71100000000001</v>
      </c>
      <c r="O1183" s="12">
        <f t="shared" si="200"/>
        <v>240.63800000000001</v>
      </c>
    </row>
    <row r="1184" spans="1:15" s="64" customFormat="1" ht="55.5" customHeight="1" x14ac:dyDescent="0.25">
      <c r="A1184" s="41">
        <f>A1182+1</f>
        <v>1093</v>
      </c>
      <c r="B1184" s="41">
        <v>1</v>
      </c>
      <c r="C1184" s="62">
        <v>239</v>
      </c>
      <c r="D1184" s="131" t="s">
        <v>769</v>
      </c>
      <c r="E1184" s="129" t="s">
        <v>43</v>
      </c>
      <c r="F1184" s="129" t="s">
        <v>770</v>
      </c>
      <c r="G1184" s="41" t="s">
        <v>771</v>
      </c>
      <c r="H1184" s="63">
        <v>299.51900000000001</v>
      </c>
      <c r="I1184" s="63">
        <v>149.75899999999999</v>
      </c>
      <c r="J1184" s="63">
        <v>86.486999999999995</v>
      </c>
      <c r="K1184" s="63">
        <v>0</v>
      </c>
      <c r="L1184" s="63">
        <v>0</v>
      </c>
      <c r="M1184" s="63">
        <v>0</v>
      </c>
      <c r="N1184" s="63">
        <v>32.049999999999997</v>
      </c>
      <c r="O1184" s="63">
        <v>31.222999999999999</v>
      </c>
    </row>
    <row r="1185" spans="1:15" s="64" customFormat="1" ht="43.5" customHeight="1" x14ac:dyDescent="0.25">
      <c r="A1185" s="41">
        <f>A1184+1</f>
        <v>1094</v>
      </c>
      <c r="B1185" s="41">
        <f>B1184+1</f>
        <v>2</v>
      </c>
      <c r="C1185" s="62">
        <v>487</v>
      </c>
      <c r="D1185" s="131" t="s">
        <v>782</v>
      </c>
      <c r="E1185" s="129" t="s">
        <v>43</v>
      </c>
      <c r="F1185" s="129" t="s">
        <v>783</v>
      </c>
      <c r="G1185" s="41" t="s">
        <v>784</v>
      </c>
      <c r="H1185" s="63">
        <v>99.918999999999997</v>
      </c>
      <c r="I1185" s="63">
        <v>49.959000000000003</v>
      </c>
      <c r="J1185" s="63">
        <v>29.963999999999999</v>
      </c>
      <c r="K1185" s="63">
        <v>0</v>
      </c>
      <c r="L1185" s="63">
        <v>0</v>
      </c>
      <c r="M1185" s="63">
        <v>0</v>
      </c>
      <c r="N1185" s="63">
        <v>17.5</v>
      </c>
      <c r="O1185" s="63">
        <v>2.496</v>
      </c>
    </row>
    <row r="1186" spans="1:15" s="64" customFormat="1" ht="56.25" x14ac:dyDescent="0.25">
      <c r="A1186" s="41">
        <f>A1185+1</f>
        <v>1095</v>
      </c>
      <c r="B1186" s="41">
        <f>B1185+1</f>
        <v>3</v>
      </c>
      <c r="C1186" s="62">
        <v>624</v>
      </c>
      <c r="D1186" s="131" t="s">
        <v>774</v>
      </c>
      <c r="E1186" s="129" t="s">
        <v>43</v>
      </c>
      <c r="F1186" s="129" t="s">
        <v>775</v>
      </c>
      <c r="G1186" s="41" t="s">
        <v>776</v>
      </c>
      <c r="H1186" s="63">
        <v>99.713999999999999</v>
      </c>
      <c r="I1186" s="63">
        <v>49.856999999999999</v>
      </c>
      <c r="J1186" s="63">
        <v>28.856999999999999</v>
      </c>
      <c r="K1186" s="63">
        <v>0</v>
      </c>
      <c r="L1186" s="63">
        <v>0</v>
      </c>
      <c r="M1186" s="63">
        <v>0</v>
      </c>
      <c r="N1186" s="63">
        <v>18.193000000000001</v>
      </c>
      <c r="O1186" s="63">
        <v>2.8069999999999999</v>
      </c>
    </row>
    <row r="1187" spans="1:15" s="64" customFormat="1" ht="56.25" x14ac:dyDescent="0.25">
      <c r="A1187" s="41">
        <f t="shared" ref="A1187:A1207" si="201">A1186+1</f>
        <v>1096</v>
      </c>
      <c r="B1187" s="41">
        <f t="shared" ref="B1187:B1207" si="202">B1186+1</f>
        <v>4</v>
      </c>
      <c r="C1187" s="62">
        <v>698</v>
      </c>
      <c r="D1187" s="131" t="s">
        <v>788</v>
      </c>
      <c r="E1187" s="129" t="s">
        <v>43</v>
      </c>
      <c r="F1187" s="129" t="s">
        <v>789</v>
      </c>
      <c r="G1187" s="41" t="s">
        <v>790</v>
      </c>
      <c r="H1187" s="63">
        <v>199.99</v>
      </c>
      <c r="I1187" s="63">
        <v>99.995000000000005</v>
      </c>
      <c r="J1187" s="63">
        <v>59.988999999999997</v>
      </c>
      <c r="K1187" s="63">
        <v>0</v>
      </c>
      <c r="L1187" s="63">
        <v>0</v>
      </c>
      <c r="M1187" s="63">
        <v>0</v>
      </c>
      <c r="N1187" s="63">
        <v>34.828000000000003</v>
      </c>
      <c r="O1187" s="63">
        <v>5.1779999999999999</v>
      </c>
    </row>
    <row r="1188" spans="1:15" s="64" customFormat="1" ht="51.75" customHeight="1" x14ac:dyDescent="0.25">
      <c r="A1188" s="41">
        <f t="shared" si="201"/>
        <v>1097</v>
      </c>
      <c r="B1188" s="41">
        <f t="shared" si="202"/>
        <v>5</v>
      </c>
      <c r="C1188" s="62">
        <v>968</v>
      </c>
      <c r="D1188" s="131" t="s">
        <v>791</v>
      </c>
      <c r="E1188" s="129" t="s">
        <v>43</v>
      </c>
      <c r="F1188" s="129" t="s">
        <v>2295</v>
      </c>
      <c r="G1188" s="41" t="s">
        <v>792</v>
      </c>
      <c r="H1188" s="63">
        <v>299.13200000000001</v>
      </c>
      <c r="I1188" s="63">
        <v>149.566</v>
      </c>
      <c r="J1188" s="63">
        <v>98.77</v>
      </c>
      <c r="K1188" s="63">
        <v>0</v>
      </c>
      <c r="L1188" s="63">
        <v>0</v>
      </c>
      <c r="M1188" s="63">
        <v>0</v>
      </c>
      <c r="N1188" s="63">
        <v>26.5</v>
      </c>
      <c r="O1188" s="63">
        <v>24.295999999999999</v>
      </c>
    </row>
    <row r="1189" spans="1:15" s="64" customFormat="1" ht="56.25" x14ac:dyDescent="0.25">
      <c r="A1189" s="41">
        <f t="shared" si="201"/>
        <v>1098</v>
      </c>
      <c r="B1189" s="41">
        <f t="shared" si="202"/>
        <v>6</v>
      </c>
      <c r="C1189" s="62">
        <v>1090</v>
      </c>
      <c r="D1189" s="131" t="s">
        <v>777</v>
      </c>
      <c r="E1189" s="129" t="s">
        <v>43</v>
      </c>
      <c r="F1189" s="129" t="s">
        <v>778</v>
      </c>
      <c r="G1189" s="41" t="s">
        <v>779</v>
      </c>
      <c r="H1189" s="63">
        <v>299.97800000000001</v>
      </c>
      <c r="I1189" s="63">
        <v>149.989</v>
      </c>
      <c r="J1189" s="63">
        <v>87.87</v>
      </c>
      <c r="K1189" s="63">
        <v>0</v>
      </c>
      <c r="L1189" s="63">
        <v>0</v>
      </c>
      <c r="M1189" s="63">
        <v>0</v>
      </c>
      <c r="N1189" s="63">
        <v>54</v>
      </c>
      <c r="O1189" s="63">
        <v>8.1189999999999998</v>
      </c>
    </row>
    <row r="1190" spans="1:15" s="64" customFormat="1" ht="39" customHeight="1" x14ac:dyDescent="0.25">
      <c r="A1190" s="41">
        <f t="shared" si="201"/>
        <v>1099</v>
      </c>
      <c r="B1190" s="41">
        <f t="shared" si="202"/>
        <v>7</v>
      </c>
      <c r="C1190" s="62">
        <v>1244</v>
      </c>
      <c r="D1190" s="131" t="s">
        <v>793</v>
      </c>
      <c r="E1190" s="129" t="s">
        <v>43</v>
      </c>
      <c r="F1190" s="129" t="s">
        <v>794</v>
      </c>
      <c r="G1190" s="41" t="s">
        <v>260</v>
      </c>
      <c r="H1190" s="63">
        <v>299.51499999999999</v>
      </c>
      <c r="I1190" s="63">
        <v>149.75700000000001</v>
      </c>
      <c r="J1190" s="63">
        <v>99.932000000000002</v>
      </c>
      <c r="K1190" s="63">
        <v>0</v>
      </c>
      <c r="L1190" s="63">
        <v>0</v>
      </c>
      <c r="M1190" s="63">
        <v>0</v>
      </c>
      <c r="N1190" s="63">
        <v>48</v>
      </c>
      <c r="O1190" s="63">
        <v>1.8260000000000001</v>
      </c>
    </row>
    <row r="1191" spans="1:15" s="64" customFormat="1" ht="37.5" x14ac:dyDescent="0.25">
      <c r="A1191" s="41">
        <f t="shared" si="201"/>
        <v>1100</v>
      </c>
      <c r="B1191" s="41">
        <f t="shared" si="202"/>
        <v>8</v>
      </c>
      <c r="C1191" s="62">
        <v>1306</v>
      </c>
      <c r="D1191" s="131" t="s">
        <v>772</v>
      </c>
      <c r="E1191" s="129" t="s">
        <v>43</v>
      </c>
      <c r="F1191" s="129" t="s">
        <v>773</v>
      </c>
      <c r="G1191" s="41" t="s">
        <v>261</v>
      </c>
      <c r="H1191" s="63">
        <v>299.80200000000002</v>
      </c>
      <c r="I1191" s="63">
        <v>149.90100000000001</v>
      </c>
      <c r="J1191" s="63">
        <v>89.563999999999993</v>
      </c>
      <c r="K1191" s="63">
        <v>0</v>
      </c>
      <c r="L1191" s="63">
        <v>0</v>
      </c>
      <c r="M1191" s="63">
        <v>0</v>
      </c>
      <c r="N1191" s="63">
        <v>55</v>
      </c>
      <c r="O1191" s="63">
        <v>5.3369999999999997</v>
      </c>
    </row>
    <row r="1192" spans="1:15" s="64" customFormat="1" ht="81" customHeight="1" x14ac:dyDescent="0.25">
      <c r="A1192" s="41">
        <f t="shared" si="201"/>
        <v>1101</v>
      </c>
      <c r="B1192" s="41">
        <f t="shared" si="202"/>
        <v>9</v>
      </c>
      <c r="C1192" s="62">
        <v>1780</v>
      </c>
      <c r="D1192" s="131" t="s">
        <v>795</v>
      </c>
      <c r="E1192" s="129" t="s">
        <v>43</v>
      </c>
      <c r="F1192" s="129" t="s">
        <v>796</v>
      </c>
      <c r="G1192" s="41" t="s">
        <v>262</v>
      </c>
      <c r="H1192" s="63">
        <v>100</v>
      </c>
      <c r="I1192" s="63">
        <v>50</v>
      </c>
      <c r="J1192" s="63">
        <v>29.9</v>
      </c>
      <c r="K1192" s="63">
        <v>0</v>
      </c>
      <c r="L1192" s="63">
        <v>0</v>
      </c>
      <c r="M1192" s="63">
        <v>0</v>
      </c>
      <c r="N1192" s="63">
        <v>20.100000000000001</v>
      </c>
      <c r="O1192" s="63">
        <v>0</v>
      </c>
    </row>
    <row r="1193" spans="1:15" s="64" customFormat="1" ht="54.75" customHeight="1" x14ac:dyDescent="0.25">
      <c r="A1193" s="41">
        <f t="shared" si="201"/>
        <v>1102</v>
      </c>
      <c r="B1193" s="41">
        <f t="shared" si="202"/>
        <v>10</v>
      </c>
      <c r="C1193" s="62">
        <v>2074</v>
      </c>
      <c r="D1193" s="131" t="s">
        <v>785</v>
      </c>
      <c r="E1193" s="129" t="s">
        <v>43</v>
      </c>
      <c r="F1193" s="129" t="s">
        <v>786</v>
      </c>
      <c r="G1193" s="41" t="s">
        <v>787</v>
      </c>
      <c r="H1193" s="63">
        <v>299.858</v>
      </c>
      <c r="I1193" s="63">
        <v>131</v>
      </c>
      <c r="J1193" s="63">
        <v>108.886</v>
      </c>
      <c r="K1193" s="63">
        <v>0</v>
      </c>
      <c r="L1193" s="63">
        <v>0</v>
      </c>
      <c r="M1193" s="63">
        <v>0</v>
      </c>
      <c r="N1193" s="63">
        <v>59.972000000000001</v>
      </c>
      <c r="O1193" s="63">
        <v>0</v>
      </c>
    </row>
    <row r="1194" spans="1:15" s="64" customFormat="1" ht="63.75" customHeight="1" x14ac:dyDescent="0.25">
      <c r="A1194" s="41">
        <f t="shared" si="201"/>
        <v>1103</v>
      </c>
      <c r="B1194" s="41">
        <f t="shared" si="202"/>
        <v>11</v>
      </c>
      <c r="C1194" s="62">
        <v>2560</v>
      </c>
      <c r="D1194" s="131" t="s">
        <v>2293</v>
      </c>
      <c r="E1194" s="129" t="s">
        <v>43</v>
      </c>
      <c r="F1194" s="129" t="s">
        <v>780</v>
      </c>
      <c r="G1194" s="41" t="s">
        <v>781</v>
      </c>
      <c r="H1194" s="63">
        <v>258.28300000000002</v>
      </c>
      <c r="I1194" s="63">
        <v>129.14099999999999</v>
      </c>
      <c r="J1194" s="63">
        <v>62.642000000000003</v>
      </c>
      <c r="K1194" s="63">
        <v>0</v>
      </c>
      <c r="L1194" s="63">
        <v>0</v>
      </c>
      <c r="M1194" s="63">
        <v>0</v>
      </c>
      <c r="N1194" s="63">
        <v>40.5</v>
      </c>
      <c r="O1194" s="63">
        <v>26</v>
      </c>
    </row>
    <row r="1195" spans="1:15" s="52" customFormat="1" ht="47.25" customHeight="1" x14ac:dyDescent="0.25">
      <c r="A1195" s="41">
        <f t="shared" si="201"/>
        <v>1104</v>
      </c>
      <c r="B1195" s="41">
        <f t="shared" si="202"/>
        <v>12</v>
      </c>
      <c r="C1195" s="62">
        <v>290</v>
      </c>
      <c r="D1195" s="42" t="s">
        <v>1223</v>
      </c>
      <c r="E1195" s="129" t="s">
        <v>1065</v>
      </c>
      <c r="F1195" s="129" t="s">
        <v>2295</v>
      </c>
      <c r="G1195" s="41" t="s">
        <v>261</v>
      </c>
      <c r="H1195" s="63">
        <v>167.22800000000001</v>
      </c>
      <c r="I1195" s="63">
        <v>83.614000000000004</v>
      </c>
      <c r="J1195" s="63">
        <v>56.923999999999999</v>
      </c>
      <c r="K1195" s="63">
        <v>0</v>
      </c>
      <c r="L1195" s="63">
        <v>0</v>
      </c>
      <c r="M1195" s="63">
        <v>0</v>
      </c>
      <c r="N1195" s="63">
        <v>25</v>
      </c>
      <c r="O1195" s="63">
        <v>1.69</v>
      </c>
    </row>
    <row r="1196" spans="1:15" s="52" customFormat="1" ht="48" customHeight="1" x14ac:dyDescent="0.25">
      <c r="A1196" s="41">
        <f t="shared" si="201"/>
        <v>1105</v>
      </c>
      <c r="B1196" s="41">
        <f t="shared" si="202"/>
        <v>13</v>
      </c>
      <c r="C1196" s="62">
        <v>1654</v>
      </c>
      <c r="D1196" s="42" t="s">
        <v>1224</v>
      </c>
      <c r="E1196" s="129" t="s">
        <v>1065</v>
      </c>
      <c r="F1196" s="129" t="s">
        <v>796</v>
      </c>
      <c r="G1196" s="41" t="s">
        <v>262</v>
      </c>
      <c r="H1196" s="63">
        <v>299.02600000000001</v>
      </c>
      <c r="I1196" s="63">
        <v>149.51300000000001</v>
      </c>
      <c r="J1196" s="63">
        <v>95.108999999999995</v>
      </c>
      <c r="K1196" s="63">
        <v>0</v>
      </c>
      <c r="L1196" s="63">
        <v>0</v>
      </c>
      <c r="M1196" s="63">
        <v>0</v>
      </c>
      <c r="N1196" s="63">
        <v>45</v>
      </c>
      <c r="O1196" s="63">
        <v>9.4039999999999999</v>
      </c>
    </row>
    <row r="1197" spans="1:15" s="52" customFormat="1" ht="80.25" customHeight="1" x14ac:dyDescent="0.25">
      <c r="A1197" s="41">
        <f t="shared" si="201"/>
        <v>1106</v>
      </c>
      <c r="B1197" s="41">
        <f t="shared" si="202"/>
        <v>14</v>
      </c>
      <c r="C1197" s="62">
        <v>1809</v>
      </c>
      <c r="D1197" s="42" t="s">
        <v>1220</v>
      </c>
      <c r="E1197" s="129" t="s">
        <v>1065</v>
      </c>
      <c r="F1197" s="129" t="s">
        <v>1221</v>
      </c>
      <c r="G1197" s="41" t="s">
        <v>1222</v>
      </c>
      <c r="H1197" s="63">
        <v>199</v>
      </c>
      <c r="I1197" s="63">
        <v>99.5</v>
      </c>
      <c r="J1197" s="63">
        <v>69.400000000000006</v>
      </c>
      <c r="K1197" s="63">
        <v>0</v>
      </c>
      <c r="L1197" s="63">
        <v>0</v>
      </c>
      <c r="M1197" s="63">
        <v>0</v>
      </c>
      <c r="N1197" s="63">
        <v>30.1</v>
      </c>
      <c r="O1197" s="63">
        <v>0</v>
      </c>
    </row>
    <row r="1198" spans="1:15" s="52" customFormat="1" ht="63.75" customHeight="1" x14ac:dyDescent="0.25">
      <c r="A1198" s="41">
        <f t="shared" si="201"/>
        <v>1107</v>
      </c>
      <c r="B1198" s="41">
        <f t="shared" si="202"/>
        <v>15</v>
      </c>
      <c r="C1198" s="62">
        <v>2718</v>
      </c>
      <c r="D1198" s="42" t="s">
        <v>1217</v>
      </c>
      <c r="E1198" s="129" t="s">
        <v>1065</v>
      </c>
      <c r="F1198" s="129" t="s">
        <v>1218</v>
      </c>
      <c r="G1198" s="41" t="s">
        <v>1219</v>
      </c>
      <c r="H1198" s="63">
        <v>97.998999999999995</v>
      </c>
      <c r="I1198" s="63">
        <v>48.999000000000002</v>
      </c>
      <c r="J1198" s="63">
        <v>28.3</v>
      </c>
      <c r="K1198" s="63">
        <v>0</v>
      </c>
      <c r="L1198" s="63">
        <v>0</v>
      </c>
      <c r="M1198" s="63">
        <v>0</v>
      </c>
      <c r="N1198" s="63">
        <v>10.5</v>
      </c>
      <c r="O1198" s="63">
        <v>10.199999999999999</v>
      </c>
    </row>
    <row r="1199" spans="1:15" s="61" customFormat="1" ht="39.75" customHeight="1" x14ac:dyDescent="0.25">
      <c r="A1199" s="41">
        <f t="shared" si="201"/>
        <v>1108</v>
      </c>
      <c r="B1199" s="41">
        <f t="shared" si="202"/>
        <v>16</v>
      </c>
      <c r="C1199" s="41">
        <v>425</v>
      </c>
      <c r="D1199" s="42" t="s">
        <v>1535</v>
      </c>
      <c r="E1199" s="129" t="s">
        <v>1231</v>
      </c>
      <c r="F1199" s="129" t="s">
        <v>796</v>
      </c>
      <c r="G1199" s="130" t="s">
        <v>262</v>
      </c>
      <c r="H1199" s="43">
        <v>299.95400000000001</v>
      </c>
      <c r="I1199" s="43">
        <v>149.977</v>
      </c>
      <c r="J1199" s="43">
        <v>94.822000000000003</v>
      </c>
      <c r="K1199" s="43">
        <v>0</v>
      </c>
      <c r="L1199" s="43">
        <v>0</v>
      </c>
      <c r="M1199" s="43">
        <v>0</v>
      </c>
      <c r="N1199" s="43">
        <v>45</v>
      </c>
      <c r="O1199" s="43">
        <v>10.154999999999999</v>
      </c>
    </row>
    <row r="1200" spans="1:15" s="61" customFormat="1" ht="39.75" customHeight="1" x14ac:dyDescent="0.25">
      <c r="A1200" s="41">
        <f t="shared" si="201"/>
        <v>1109</v>
      </c>
      <c r="B1200" s="41">
        <f t="shared" si="202"/>
        <v>17</v>
      </c>
      <c r="C1200" s="41">
        <v>1128</v>
      </c>
      <c r="D1200" s="42" t="s">
        <v>1536</v>
      </c>
      <c r="E1200" s="129" t="s">
        <v>1231</v>
      </c>
      <c r="F1200" s="129" t="s">
        <v>1537</v>
      </c>
      <c r="G1200" s="130" t="s">
        <v>1538</v>
      </c>
      <c r="H1200" s="43">
        <v>299.69200000000001</v>
      </c>
      <c r="I1200" s="43">
        <v>149.846</v>
      </c>
      <c r="J1200" s="43">
        <v>97.850999999999999</v>
      </c>
      <c r="K1200" s="43">
        <v>0</v>
      </c>
      <c r="L1200" s="43">
        <v>0</v>
      </c>
      <c r="M1200" s="43">
        <v>0</v>
      </c>
      <c r="N1200" s="43">
        <v>31</v>
      </c>
      <c r="O1200" s="43">
        <v>20.995000000000001</v>
      </c>
    </row>
    <row r="1201" spans="1:15" s="61" customFormat="1" ht="46.5" customHeight="1" x14ac:dyDescent="0.25">
      <c r="A1201" s="41">
        <f t="shared" si="201"/>
        <v>1110</v>
      </c>
      <c r="B1201" s="41">
        <f t="shared" si="202"/>
        <v>18</v>
      </c>
      <c r="C1201" s="41">
        <v>1475</v>
      </c>
      <c r="D1201" s="42" t="s">
        <v>1540</v>
      </c>
      <c r="E1201" s="129" t="s">
        <v>1231</v>
      </c>
      <c r="F1201" s="129" t="s">
        <v>1541</v>
      </c>
      <c r="G1201" s="130" t="s">
        <v>1542</v>
      </c>
      <c r="H1201" s="43">
        <v>99.971999999999994</v>
      </c>
      <c r="I1201" s="43">
        <v>49.985999999999997</v>
      </c>
      <c r="J1201" s="43">
        <v>30.335999999999999</v>
      </c>
      <c r="K1201" s="43">
        <v>0</v>
      </c>
      <c r="L1201" s="43">
        <v>0</v>
      </c>
      <c r="M1201" s="43">
        <v>0</v>
      </c>
      <c r="N1201" s="43">
        <v>10</v>
      </c>
      <c r="O1201" s="43">
        <v>9.65</v>
      </c>
    </row>
    <row r="1202" spans="1:15" s="40" customFormat="1" ht="56.25" customHeight="1" x14ac:dyDescent="0.25">
      <c r="A1202" s="41">
        <f t="shared" si="201"/>
        <v>1111</v>
      </c>
      <c r="B1202" s="41">
        <f t="shared" si="202"/>
        <v>19</v>
      </c>
      <c r="C1202" s="41">
        <v>1625</v>
      </c>
      <c r="D1202" s="42" t="s">
        <v>2403</v>
      </c>
      <c r="E1202" s="129" t="s">
        <v>1231</v>
      </c>
      <c r="F1202" s="129" t="s">
        <v>2429</v>
      </c>
      <c r="G1202" s="41" t="s">
        <v>2402</v>
      </c>
      <c r="H1202" s="43">
        <v>299.98099999999999</v>
      </c>
      <c r="I1202" s="43">
        <v>149.99</v>
      </c>
      <c r="J1202" s="43">
        <v>89.429000000000002</v>
      </c>
      <c r="K1202" s="43">
        <v>0</v>
      </c>
      <c r="L1202" s="43">
        <v>0</v>
      </c>
      <c r="M1202" s="43">
        <v>0</v>
      </c>
      <c r="N1202" s="43">
        <v>31</v>
      </c>
      <c r="O1202" s="43">
        <v>29.562000000000001</v>
      </c>
    </row>
    <row r="1203" spans="1:15" s="61" customFormat="1" ht="52.5" customHeight="1" x14ac:dyDescent="0.25">
      <c r="A1203" s="41">
        <f t="shared" si="201"/>
        <v>1112</v>
      </c>
      <c r="B1203" s="41">
        <f t="shared" si="202"/>
        <v>20</v>
      </c>
      <c r="C1203" s="41">
        <v>2604</v>
      </c>
      <c r="D1203" s="42" t="s">
        <v>1539</v>
      </c>
      <c r="E1203" s="129" t="s">
        <v>1231</v>
      </c>
      <c r="F1203" s="129" t="s">
        <v>780</v>
      </c>
      <c r="G1203" s="130" t="s">
        <v>781</v>
      </c>
      <c r="H1203" s="43">
        <v>238</v>
      </c>
      <c r="I1203" s="43">
        <v>119</v>
      </c>
      <c r="J1203" s="43">
        <v>68</v>
      </c>
      <c r="K1203" s="43">
        <v>0</v>
      </c>
      <c r="L1203" s="43">
        <v>0</v>
      </c>
      <c r="M1203" s="43">
        <v>0</v>
      </c>
      <c r="N1203" s="43">
        <v>26</v>
      </c>
      <c r="O1203" s="43">
        <v>25</v>
      </c>
    </row>
    <row r="1204" spans="1:15" s="64" customFormat="1" ht="141" customHeight="1" x14ac:dyDescent="0.25">
      <c r="A1204" s="41">
        <f t="shared" si="201"/>
        <v>1113</v>
      </c>
      <c r="B1204" s="41">
        <f t="shared" si="202"/>
        <v>21</v>
      </c>
      <c r="C1204" s="62">
        <v>207</v>
      </c>
      <c r="D1204" s="131" t="s">
        <v>2018</v>
      </c>
      <c r="E1204" s="129" t="s">
        <v>1549</v>
      </c>
      <c r="F1204" s="129" t="s">
        <v>2295</v>
      </c>
      <c r="G1204" s="41" t="s">
        <v>1222</v>
      </c>
      <c r="H1204" s="63">
        <v>90</v>
      </c>
      <c r="I1204" s="63">
        <v>45</v>
      </c>
      <c r="J1204" s="63">
        <v>26</v>
      </c>
      <c r="K1204" s="63">
        <v>0</v>
      </c>
      <c r="L1204" s="63">
        <v>0</v>
      </c>
      <c r="M1204" s="63">
        <v>0</v>
      </c>
      <c r="N1204" s="63">
        <v>19</v>
      </c>
      <c r="O1204" s="63">
        <v>0</v>
      </c>
    </row>
    <row r="1205" spans="1:15" s="64" customFormat="1" ht="56.25" x14ac:dyDescent="0.25">
      <c r="A1205" s="41">
        <f t="shared" si="201"/>
        <v>1114</v>
      </c>
      <c r="B1205" s="41">
        <f t="shared" si="202"/>
        <v>22</v>
      </c>
      <c r="C1205" s="62">
        <v>2381</v>
      </c>
      <c r="D1205" s="131" t="s">
        <v>2019</v>
      </c>
      <c r="E1205" s="129" t="s">
        <v>1549</v>
      </c>
      <c r="F1205" s="129" t="s">
        <v>2315</v>
      </c>
      <c r="G1205" s="41" t="s">
        <v>1542</v>
      </c>
      <c r="H1205" s="63">
        <v>248.66499999999999</v>
      </c>
      <c r="I1205" s="63">
        <v>124.33199999999999</v>
      </c>
      <c r="J1205" s="63">
        <v>79.165000000000006</v>
      </c>
      <c r="K1205" s="63">
        <v>0</v>
      </c>
      <c r="L1205" s="63">
        <v>0</v>
      </c>
      <c r="M1205" s="63">
        <v>0</v>
      </c>
      <c r="N1205" s="63">
        <v>28.468</v>
      </c>
      <c r="O1205" s="63">
        <v>16.7</v>
      </c>
    </row>
    <row r="1206" spans="1:15" s="61" customFormat="1" ht="56.25" x14ac:dyDescent="0.25">
      <c r="A1206" s="41">
        <f t="shared" si="201"/>
        <v>1115</v>
      </c>
      <c r="B1206" s="41">
        <f t="shared" si="202"/>
        <v>23</v>
      </c>
      <c r="C1206" s="41">
        <v>250</v>
      </c>
      <c r="D1206" s="42" t="s">
        <v>2294</v>
      </c>
      <c r="E1206" s="129" t="s">
        <v>2030</v>
      </c>
      <c r="F1206" s="129" t="s">
        <v>2295</v>
      </c>
      <c r="G1206" s="41" t="s">
        <v>261</v>
      </c>
      <c r="H1206" s="43">
        <v>296.37700000000001</v>
      </c>
      <c r="I1206" s="43">
        <v>148.18799999999999</v>
      </c>
      <c r="J1206" s="43">
        <v>103.18899999999999</v>
      </c>
      <c r="K1206" s="43">
        <v>0</v>
      </c>
      <c r="L1206" s="43">
        <v>0</v>
      </c>
      <c r="M1206" s="43">
        <v>0</v>
      </c>
      <c r="N1206" s="43">
        <v>45</v>
      </c>
      <c r="O1206" s="43">
        <v>0</v>
      </c>
    </row>
    <row r="1207" spans="1:15" s="61" customFormat="1" ht="66.75" customHeight="1" x14ac:dyDescent="0.25">
      <c r="A1207" s="41">
        <f t="shared" si="201"/>
        <v>1116</v>
      </c>
      <c r="B1207" s="41">
        <f t="shared" si="202"/>
        <v>24</v>
      </c>
      <c r="C1207" s="41">
        <v>1125</v>
      </c>
      <c r="D1207" s="42" t="s">
        <v>2296</v>
      </c>
      <c r="E1207" s="129" t="s">
        <v>2030</v>
      </c>
      <c r="F1207" s="129" t="s">
        <v>2295</v>
      </c>
      <c r="G1207" s="41" t="s">
        <v>2297</v>
      </c>
      <c r="H1207" s="43">
        <v>279.06700000000001</v>
      </c>
      <c r="I1207" s="43">
        <v>139.53299999999999</v>
      </c>
      <c r="J1207" s="43">
        <v>94.534000000000006</v>
      </c>
      <c r="K1207" s="43">
        <v>0</v>
      </c>
      <c r="L1207" s="43">
        <v>0</v>
      </c>
      <c r="M1207" s="43">
        <v>0</v>
      </c>
      <c r="N1207" s="43">
        <v>45</v>
      </c>
      <c r="O1207" s="43">
        <v>0</v>
      </c>
    </row>
    <row r="1208" spans="1:15" s="11" customFormat="1" ht="20.25" x14ac:dyDescent="0.3">
      <c r="A1208" s="10"/>
      <c r="B1208" s="13">
        <v>20</v>
      </c>
      <c r="C1208" s="5"/>
      <c r="D1208" s="9" t="s">
        <v>27</v>
      </c>
      <c r="E1208" s="67"/>
      <c r="F1208" s="67"/>
      <c r="G1208" s="5"/>
      <c r="H1208" s="12">
        <f>SUM(H1209:H1228)</f>
        <v>4853.0360000000001</v>
      </c>
      <c r="I1208" s="12">
        <f t="shared" ref="I1208:O1208" si="203">SUM(I1209:I1228)</f>
        <v>2003.5060000000001</v>
      </c>
      <c r="J1208" s="12">
        <f t="shared" si="203"/>
        <v>1307.6599999999999</v>
      </c>
      <c r="K1208" s="12">
        <f t="shared" si="203"/>
        <v>518.90600000000006</v>
      </c>
      <c r="L1208" s="12">
        <f t="shared" si="203"/>
        <v>0</v>
      </c>
      <c r="M1208" s="12">
        <f t="shared" si="203"/>
        <v>517.13400000000001</v>
      </c>
      <c r="N1208" s="12">
        <f t="shared" si="203"/>
        <v>321.19299999999998</v>
      </c>
      <c r="O1208" s="12">
        <f t="shared" si="203"/>
        <v>184.63700000000003</v>
      </c>
    </row>
    <row r="1209" spans="1:15" s="61" customFormat="1" ht="66.75" customHeight="1" x14ac:dyDescent="0.25">
      <c r="A1209" s="41">
        <f>A1207+1</f>
        <v>1117</v>
      </c>
      <c r="B1209" s="41">
        <v>1</v>
      </c>
      <c r="C1209" s="41">
        <v>72</v>
      </c>
      <c r="D1209" s="42" t="s">
        <v>805</v>
      </c>
      <c r="E1209" s="129" t="s">
        <v>43</v>
      </c>
      <c r="F1209" s="129" t="s">
        <v>806</v>
      </c>
      <c r="G1209" s="41" t="s">
        <v>807</v>
      </c>
      <c r="H1209" s="43">
        <v>141.4</v>
      </c>
      <c r="I1209" s="43">
        <v>50</v>
      </c>
      <c r="J1209" s="43">
        <v>52.4</v>
      </c>
      <c r="K1209" s="43">
        <v>10</v>
      </c>
      <c r="L1209" s="43">
        <v>0</v>
      </c>
      <c r="M1209" s="43">
        <v>29</v>
      </c>
      <c r="N1209" s="43">
        <v>0</v>
      </c>
      <c r="O1209" s="43">
        <v>0</v>
      </c>
    </row>
    <row r="1210" spans="1:15" s="61" customFormat="1" ht="81" customHeight="1" x14ac:dyDescent="0.25">
      <c r="A1210" s="41">
        <f>A1209+1</f>
        <v>1118</v>
      </c>
      <c r="B1210" s="41">
        <f>B1209+1</f>
        <v>2</v>
      </c>
      <c r="C1210" s="41">
        <v>847</v>
      </c>
      <c r="D1210" s="42" t="s">
        <v>810</v>
      </c>
      <c r="E1210" s="129" t="s">
        <v>43</v>
      </c>
      <c r="F1210" s="129" t="s">
        <v>2430</v>
      </c>
      <c r="G1210" s="41" t="s">
        <v>811</v>
      </c>
      <c r="H1210" s="43">
        <v>50.155999999999999</v>
      </c>
      <c r="I1210" s="43">
        <v>14.304</v>
      </c>
      <c r="J1210" s="43">
        <v>14.303000000000001</v>
      </c>
      <c r="K1210" s="43">
        <v>5</v>
      </c>
      <c r="L1210" s="43">
        <v>0</v>
      </c>
      <c r="M1210" s="43">
        <v>0</v>
      </c>
      <c r="N1210" s="43">
        <v>10</v>
      </c>
      <c r="O1210" s="43">
        <v>6.5490000000000004</v>
      </c>
    </row>
    <row r="1211" spans="1:15" s="61" customFormat="1" ht="66.75" customHeight="1" x14ac:dyDescent="0.25">
      <c r="A1211" s="41">
        <f t="shared" ref="A1211:A1220" si="204">A1210+1</f>
        <v>1119</v>
      </c>
      <c r="B1211" s="41">
        <f>B1210+1</f>
        <v>3</v>
      </c>
      <c r="C1211" s="41">
        <v>988</v>
      </c>
      <c r="D1211" s="42" t="s">
        <v>812</v>
      </c>
      <c r="E1211" s="129" t="s">
        <v>43</v>
      </c>
      <c r="F1211" s="129" t="s">
        <v>2430</v>
      </c>
      <c r="G1211" s="41" t="s">
        <v>813</v>
      </c>
      <c r="H1211" s="43">
        <v>22.8</v>
      </c>
      <c r="I1211" s="43">
        <v>8.9</v>
      </c>
      <c r="J1211" s="43">
        <v>8.9</v>
      </c>
      <c r="K1211" s="43">
        <v>0</v>
      </c>
      <c r="L1211" s="43">
        <v>0</v>
      </c>
      <c r="M1211" s="43">
        <v>0</v>
      </c>
      <c r="N1211" s="43">
        <v>5</v>
      </c>
      <c r="O1211" s="43">
        <v>0</v>
      </c>
    </row>
    <row r="1212" spans="1:15" s="61" customFormat="1" ht="66.75" customHeight="1" x14ac:dyDescent="0.25">
      <c r="A1212" s="41">
        <f t="shared" si="204"/>
        <v>1120</v>
      </c>
      <c r="B1212" s="41">
        <f t="shared" ref="B1212:B1220" si="205">B1211+1</f>
        <v>4</v>
      </c>
      <c r="C1212" s="41">
        <v>1080</v>
      </c>
      <c r="D1212" s="42" t="s">
        <v>799</v>
      </c>
      <c r="E1212" s="129" t="s">
        <v>43</v>
      </c>
      <c r="F1212" s="129" t="s">
        <v>800</v>
      </c>
      <c r="G1212" s="41" t="s">
        <v>265</v>
      </c>
      <c r="H1212" s="43">
        <v>57.884</v>
      </c>
      <c r="I1212" s="43">
        <v>28.942</v>
      </c>
      <c r="J1212" s="43">
        <v>16.141999999999999</v>
      </c>
      <c r="K1212" s="43">
        <v>0</v>
      </c>
      <c r="L1212" s="43">
        <v>0</v>
      </c>
      <c r="M1212" s="43">
        <v>12.8</v>
      </c>
      <c r="N1212" s="43">
        <v>0</v>
      </c>
      <c r="O1212" s="43">
        <v>0</v>
      </c>
    </row>
    <row r="1213" spans="1:15" s="40" customFormat="1" ht="82.5" customHeight="1" x14ac:dyDescent="0.25">
      <c r="A1213" s="41">
        <f t="shared" si="204"/>
        <v>1121</v>
      </c>
      <c r="B1213" s="41">
        <f t="shared" si="205"/>
        <v>5</v>
      </c>
      <c r="C1213" s="41">
        <v>1130</v>
      </c>
      <c r="D1213" s="42" t="s">
        <v>2404</v>
      </c>
      <c r="E1213" s="129" t="s">
        <v>43</v>
      </c>
      <c r="F1213" s="129" t="s">
        <v>2432</v>
      </c>
      <c r="G1213" s="41" t="s">
        <v>2405</v>
      </c>
      <c r="H1213" s="43">
        <v>224.21799999999999</v>
      </c>
      <c r="I1213" s="43">
        <v>100</v>
      </c>
      <c r="J1213" s="43">
        <v>86.188000000000002</v>
      </c>
      <c r="K1213" s="43">
        <v>0</v>
      </c>
      <c r="L1213" s="43">
        <v>0</v>
      </c>
      <c r="M1213" s="43">
        <v>0</v>
      </c>
      <c r="N1213" s="43">
        <v>25</v>
      </c>
      <c r="O1213" s="43">
        <v>13.03</v>
      </c>
    </row>
    <row r="1214" spans="1:15" s="61" customFormat="1" ht="82.5" customHeight="1" x14ac:dyDescent="0.25">
      <c r="A1214" s="41">
        <f t="shared" si="204"/>
        <v>1122</v>
      </c>
      <c r="B1214" s="41">
        <f t="shared" si="205"/>
        <v>6</v>
      </c>
      <c r="C1214" s="41">
        <v>1207</v>
      </c>
      <c r="D1214" s="42" t="s">
        <v>801</v>
      </c>
      <c r="E1214" s="129" t="s">
        <v>43</v>
      </c>
      <c r="F1214" s="129" t="s">
        <v>802</v>
      </c>
      <c r="G1214" s="41" t="s">
        <v>263</v>
      </c>
      <c r="H1214" s="43">
        <v>395</v>
      </c>
      <c r="I1214" s="43">
        <v>197.5</v>
      </c>
      <c r="J1214" s="43">
        <v>0</v>
      </c>
      <c r="K1214" s="43">
        <v>117.5</v>
      </c>
      <c r="L1214" s="43">
        <v>0</v>
      </c>
      <c r="M1214" s="43">
        <v>0</v>
      </c>
      <c r="N1214" s="43">
        <v>40.237000000000002</v>
      </c>
      <c r="O1214" s="43">
        <v>39.762999999999998</v>
      </c>
    </row>
    <row r="1215" spans="1:15" s="61" customFormat="1" ht="82.5" customHeight="1" x14ac:dyDescent="0.25">
      <c r="A1215" s="41">
        <f t="shared" si="204"/>
        <v>1123</v>
      </c>
      <c r="B1215" s="41">
        <f t="shared" si="205"/>
        <v>7</v>
      </c>
      <c r="C1215" s="41">
        <v>1565</v>
      </c>
      <c r="D1215" s="42" t="s">
        <v>797</v>
      </c>
      <c r="E1215" s="129" t="s">
        <v>43</v>
      </c>
      <c r="F1215" s="129" t="s">
        <v>2431</v>
      </c>
      <c r="G1215" s="41" t="s">
        <v>798</v>
      </c>
      <c r="H1215" s="43">
        <v>299.10399999999998</v>
      </c>
      <c r="I1215" s="43">
        <v>97.177999999999997</v>
      </c>
      <c r="J1215" s="43">
        <v>97.177999999999997</v>
      </c>
      <c r="K1215" s="43">
        <v>0</v>
      </c>
      <c r="L1215" s="43">
        <v>0</v>
      </c>
      <c r="M1215" s="43">
        <v>0</v>
      </c>
      <c r="N1215" s="43">
        <v>89.956000000000003</v>
      </c>
      <c r="O1215" s="43">
        <v>14.792</v>
      </c>
    </row>
    <row r="1216" spans="1:15" s="61" customFormat="1" ht="66.75" customHeight="1" x14ac:dyDescent="0.25">
      <c r="A1216" s="41">
        <f t="shared" si="204"/>
        <v>1124</v>
      </c>
      <c r="B1216" s="41">
        <f t="shared" si="205"/>
        <v>8</v>
      </c>
      <c r="C1216" s="41">
        <v>1763</v>
      </c>
      <c r="D1216" s="42" t="s">
        <v>803</v>
      </c>
      <c r="E1216" s="129" t="s">
        <v>43</v>
      </c>
      <c r="F1216" s="129" t="s">
        <v>267</v>
      </c>
      <c r="G1216" s="41" t="s">
        <v>268</v>
      </c>
      <c r="H1216" s="43">
        <v>178.5</v>
      </c>
      <c r="I1216" s="43">
        <v>71.25</v>
      </c>
      <c r="J1216" s="43">
        <v>71.25</v>
      </c>
      <c r="K1216" s="43">
        <v>0</v>
      </c>
      <c r="L1216" s="43">
        <v>0</v>
      </c>
      <c r="M1216" s="43">
        <v>15</v>
      </c>
      <c r="N1216" s="43">
        <v>21</v>
      </c>
      <c r="O1216" s="43">
        <v>0</v>
      </c>
    </row>
    <row r="1217" spans="1:15" s="61" customFormat="1" ht="66.75" customHeight="1" x14ac:dyDescent="0.25">
      <c r="A1217" s="41">
        <f t="shared" si="204"/>
        <v>1125</v>
      </c>
      <c r="B1217" s="41">
        <f t="shared" si="205"/>
        <v>9</v>
      </c>
      <c r="C1217" s="41">
        <v>1840</v>
      </c>
      <c r="D1217" s="42" t="s">
        <v>808</v>
      </c>
      <c r="E1217" s="129" t="s">
        <v>43</v>
      </c>
      <c r="F1217" s="129" t="s">
        <v>809</v>
      </c>
      <c r="G1217" s="41" t="s">
        <v>264</v>
      </c>
      <c r="H1217" s="43">
        <v>337.81900000000002</v>
      </c>
      <c r="I1217" s="43">
        <v>136.36000000000001</v>
      </c>
      <c r="J1217" s="43">
        <v>136.36000000000001</v>
      </c>
      <c r="K1217" s="43">
        <v>0</v>
      </c>
      <c r="L1217" s="43">
        <v>0</v>
      </c>
      <c r="M1217" s="43">
        <v>0</v>
      </c>
      <c r="N1217" s="43">
        <v>55</v>
      </c>
      <c r="O1217" s="43">
        <v>10.099</v>
      </c>
    </row>
    <row r="1218" spans="1:15" s="61" customFormat="1" ht="66.75" customHeight="1" x14ac:dyDescent="0.25">
      <c r="A1218" s="41">
        <f t="shared" si="204"/>
        <v>1126</v>
      </c>
      <c r="B1218" s="41">
        <f t="shared" si="205"/>
        <v>10</v>
      </c>
      <c r="C1218" s="41">
        <v>2180</v>
      </c>
      <c r="D1218" s="42" t="s">
        <v>804</v>
      </c>
      <c r="E1218" s="129" t="s">
        <v>43</v>
      </c>
      <c r="F1218" s="129" t="s">
        <v>45</v>
      </c>
      <c r="G1218" s="41" t="s">
        <v>266</v>
      </c>
      <c r="H1218" s="43">
        <v>111.779</v>
      </c>
      <c r="I1218" s="43">
        <v>20</v>
      </c>
      <c r="J1218" s="43">
        <v>67.778999999999996</v>
      </c>
      <c r="K1218" s="43">
        <v>0</v>
      </c>
      <c r="L1218" s="43">
        <v>0</v>
      </c>
      <c r="M1218" s="43">
        <v>24</v>
      </c>
      <c r="N1218" s="43">
        <v>0</v>
      </c>
      <c r="O1218" s="43">
        <v>0</v>
      </c>
    </row>
    <row r="1219" spans="1:15" s="61" customFormat="1" ht="66.75" customHeight="1" x14ac:dyDescent="0.25">
      <c r="A1219" s="41">
        <f t="shared" si="204"/>
        <v>1127</v>
      </c>
      <c r="B1219" s="41">
        <f t="shared" si="205"/>
        <v>11</v>
      </c>
      <c r="C1219" s="41">
        <v>2611</v>
      </c>
      <c r="D1219" s="42" t="s">
        <v>1225</v>
      </c>
      <c r="E1219" s="129" t="s">
        <v>1065</v>
      </c>
      <c r="F1219" s="129" t="s">
        <v>1226</v>
      </c>
      <c r="G1219" s="41" t="s">
        <v>1227</v>
      </c>
      <c r="H1219" s="43">
        <v>497.91399999999999</v>
      </c>
      <c r="I1219" s="43">
        <v>200</v>
      </c>
      <c r="J1219" s="43">
        <v>222.91399999999999</v>
      </c>
      <c r="K1219" s="43">
        <v>0</v>
      </c>
      <c r="L1219" s="43">
        <v>0</v>
      </c>
      <c r="M1219" s="43">
        <v>0</v>
      </c>
      <c r="N1219" s="43">
        <v>75</v>
      </c>
      <c r="O1219" s="43">
        <v>0</v>
      </c>
    </row>
    <row r="1220" spans="1:15" s="61" customFormat="1" ht="66.75" customHeight="1" x14ac:dyDescent="0.25">
      <c r="A1220" s="41">
        <f t="shared" si="204"/>
        <v>1128</v>
      </c>
      <c r="B1220" s="41">
        <f t="shared" si="205"/>
        <v>12</v>
      </c>
      <c r="C1220" s="41">
        <v>215</v>
      </c>
      <c r="D1220" s="42" t="s">
        <v>1543</v>
      </c>
      <c r="E1220" s="129" t="s">
        <v>1231</v>
      </c>
      <c r="F1220" s="129" t="s">
        <v>806</v>
      </c>
      <c r="G1220" s="41" t="s">
        <v>807</v>
      </c>
      <c r="H1220" s="43">
        <v>31.202000000000002</v>
      </c>
      <c r="I1220" s="43">
        <v>10</v>
      </c>
      <c r="J1220" s="43">
        <v>12.458</v>
      </c>
      <c r="K1220" s="43">
        <v>2</v>
      </c>
      <c r="L1220" s="43">
        <v>0</v>
      </c>
      <c r="M1220" s="43">
        <v>3.5</v>
      </c>
      <c r="N1220" s="43">
        <v>0</v>
      </c>
      <c r="O1220" s="43">
        <v>3.2440000000000002</v>
      </c>
    </row>
    <row r="1221" spans="1:15" s="61" customFormat="1" ht="66.75" customHeight="1" x14ac:dyDescent="0.25">
      <c r="A1221" s="41">
        <f t="shared" ref="A1221:A1228" si="206">A1220+1</f>
        <v>1129</v>
      </c>
      <c r="B1221" s="41">
        <f t="shared" ref="B1221:B1228" si="207">B1220+1</f>
        <v>13</v>
      </c>
      <c r="C1221" s="41">
        <v>1249</v>
      </c>
      <c r="D1221" s="42" t="s">
        <v>1544</v>
      </c>
      <c r="E1221" s="129" t="s">
        <v>1231</v>
      </c>
      <c r="F1221" s="129" t="s">
        <v>1545</v>
      </c>
      <c r="G1221" s="41" t="s">
        <v>1546</v>
      </c>
      <c r="H1221" s="43">
        <v>199.94499999999999</v>
      </c>
      <c r="I1221" s="43">
        <v>99.971999999999994</v>
      </c>
      <c r="J1221" s="43">
        <v>0</v>
      </c>
      <c r="K1221" s="43">
        <v>59.972999999999999</v>
      </c>
      <c r="L1221" s="43">
        <v>0</v>
      </c>
      <c r="M1221" s="43">
        <v>40</v>
      </c>
      <c r="N1221" s="43">
        <v>0</v>
      </c>
      <c r="O1221" s="43">
        <v>0</v>
      </c>
    </row>
    <row r="1222" spans="1:15" s="61" customFormat="1" ht="66.75" customHeight="1" x14ac:dyDescent="0.25">
      <c r="A1222" s="41">
        <f t="shared" si="206"/>
        <v>1130</v>
      </c>
      <c r="B1222" s="41">
        <f t="shared" si="207"/>
        <v>14</v>
      </c>
      <c r="C1222" s="41">
        <v>1962</v>
      </c>
      <c r="D1222" s="42" t="s">
        <v>1547</v>
      </c>
      <c r="E1222" s="129" t="s">
        <v>1231</v>
      </c>
      <c r="F1222" s="129" t="s">
        <v>1548</v>
      </c>
      <c r="G1222" s="41" t="s">
        <v>268</v>
      </c>
      <c r="H1222" s="43">
        <v>299.52</v>
      </c>
      <c r="I1222" s="43">
        <v>140</v>
      </c>
      <c r="J1222" s="43">
        <v>42.908999999999999</v>
      </c>
      <c r="K1222" s="43">
        <v>47</v>
      </c>
      <c r="L1222" s="43">
        <v>0</v>
      </c>
      <c r="M1222" s="43">
        <v>47</v>
      </c>
      <c r="N1222" s="43">
        <v>0</v>
      </c>
      <c r="O1222" s="43">
        <v>22.611000000000001</v>
      </c>
    </row>
    <row r="1223" spans="1:15" s="61" customFormat="1" ht="57" customHeight="1" x14ac:dyDescent="0.25">
      <c r="A1223" s="41">
        <f t="shared" si="206"/>
        <v>1131</v>
      </c>
      <c r="B1223" s="41">
        <f t="shared" si="207"/>
        <v>15</v>
      </c>
      <c r="C1223" s="41">
        <v>1944</v>
      </c>
      <c r="D1223" s="42" t="s">
        <v>2020</v>
      </c>
      <c r="E1223" s="129" t="s">
        <v>1549</v>
      </c>
      <c r="F1223" s="129" t="s">
        <v>1548</v>
      </c>
      <c r="G1223" s="41" t="s">
        <v>268</v>
      </c>
      <c r="H1223" s="43">
        <v>299.08</v>
      </c>
      <c r="I1223" s="43">
        <v>140</v>
      </c>
      <c r="J1223" s="43">
        <v>34.991999999999997</v>
      </c>
      <c r="K1223" s="43">
        <v>47</v>
      </c>
      <c r="L1223" s="43">
        <v>0</v>
      </c>
      <c r="M1223" s="43">
        <v>47</v>
      </c>
      <c r="N1223" s="43">
        <v>0</v>
      </c>
      <c r="O1223" s="43">
        <v>30.088000000000001</v>
      </c>
    </row>
    <row r="1224" spans="1:15" s="61" customFormat="1" ht="66.75" customHeight="1" x14ac:dyDescent="0.25">
      <c r="A1224" s="41">
        <f t="shared" si="206"/>
        <v>1132</v>
      </c>
      <c r="B1224" s="41">
        <f t="shared" si="207"/>
        <v>16</v>
      </c>
      <c r="C1224" s="41">
        <v>2340</v>
      </c>
      <c r="D1224" s="42" t="s">
        <v>2021</v>
      </c>
      <c r="E1224" s="129" t="s">
        <v>1549</v>
      </c>
      <c r="F1224" s="129" t="s">
        <v>2022</v>
      </c>
      <c r="G1224" s="41" t="s">
        <v>263</v>
      </c>
      <c r="H1224" s="43">
        <v>490</v>
      </c>
      <c r="I1224" s="43">
        <v>200</v>
      </c>
      <c r="J1224" s="43">
        <v>45</v>
      </c>
      <c r="K1224" s="43">
        <v>147</v>
      </c>
      <c r="L1224" s="43">
        <v>0</v>
      </c>
      <c r="M1224" s="43">
        <v>98</v>
      </c>
      <c r="N1224" s="43">
        <v>0</v>
      </c>
      <c r="O1224" s="43">
        <v>0</v>
      </c>
    </row>
    <row r="1225" spans="1:15" s="61" customFormat="1" ht="84.75" customHeight="1" x14ac:dyDescent="0.25">
      <c r="A1225" s="41">
        <f t="shared" si="206"/>
        <v>1133</v>
      </c>
      <c r="B1225" s="41">
        <f t="shared" si="207"/>
        <v>17</v>
      </c>
      <c r="C1225" s="41">
        <v>2494</v>
      </c>
      <c r="D1225" s="42" t="s">
        <v>2023</v>
      </c>
      <c r="E1225" s="129" t="s">
        <v>1549</v>
      </c>
      <c r="F1225" s="129" t="s">
        <v>2024</v>
      </c>
      <c r="G1225" s="41" t="s">
        <v>2025</v>
      </c>
      <c r="H1225" s="43">
        <v>299.887</v>
      </c>
      <c r="I1225" s="43">
        <v>100</v>
      </c>
      <c r="J1225" s="43">
        <v>139.387</v>
      </c>
      <c r="K1225" s="43">
        <v>0</v>
      </c>
      <c r="L1225" s="43">
        <v>0</v>
      </c>
      <c r="M1225" s="43">
        <v>30.5</v>
      </c>
      <c r="N1225" s="43">
        <v>0</v>
      </c>
      <c r="O1225" s="43">
        <v>30</v>
      </c>
    </row>
    <row r="1226" spans="1:15" s="61" customFormat="1" ht="66.75" customHeight="1" x14ac:dyDescent="0.25">
      <c r="A1226" s="41">
        <f t="shared" si="206"/>
        <v>1134</v>
      </c>
      <c r="B1226" s="41">
        <f t="shared" si="207"/>
        <v>18</v>
      </c>
      <c r="C1226" s="41">
        <v>2629</v>
      </c>
      <c r="D1226" s="42" t="s">
        <v>2026</v>
      </c>
      <c r="E1226" s="129" t="s">
        <v>1549</v>
      </c>
      <c r="F1226" s="129" t="s">
        <v>2027</v>
      </c>
      <c r="G1226" s="41" t="s">
        <v>2028</v>
      </c>
      <c r="H1226" s="43">
        <v>138.79400000000001</v>
      </c>
      <c r="I1226" s="43">
        <v>50</v>
      </c>
      <c r="J1226" s="43">
        <v>59.832999999999998</v>
      </c>
      <c r="K1226" s="43">
        <v>0</v>
      </c>
      <c r="L1226" s="43">
        <v>0</v>
      </c>
      <c r="M1226" s="43">
        <v>14.5</v>
      </c>
      <c r="N1226" s="43">
        <v>0</v>
      </c>
      <c r="O1226" s="43">
        <v>14.461</v>
      </c>
    </row>
    <row r="1227" spans="1:15" s="61" customFormat="1" ht="66.75" customHeight="1" x14ac:dyDescent="0.25">
      <c r="A1227" s="41">
        <f t="shared" si="206"/>
        <v>1135</v>
      </c>
      <c r="B1227" s="41">
        <f t="shared" si="207"/>
        <v>19</v>
      </c>
      <c r="C1227" s="41">
        <v>835</v>
      </c>
      <c r="D1227" s="42" t="s">
        <v>2298</v>
      </c>
      <c r="E1227" s="129" t="s">
        <v>2030</v>
      </c>
      <c r="F1227" s="129" t="s">
        <v>2299</v>
      </c>
      <c r="G1227" s="41" t="s">
        <v>2300</v>
      </c>
      <c r="H1227" s="43">
        <v>499.16800000000001</v>
      </c>
      <c r="I1227" s="43">
        <v>199.667</v>
      </c>
      <c r="J1227" s="43">
        <v>199.667</v>
      </c>
      <c r="K1227" s="43">
        <v>0</v>
      </c>
      <c r="L1227" s="43">
        <v>0</v>
      </c>
      <c r="M1227" s="43">
        <v>99.834000000000003</v>
      </c>
      <c r="N1227" s="43">
        <v>0</v>
      </c>
      <c r="O1227" s="43">
        <v>0</v>
      </c>
    </row>
    <row r="1228" spans="1:15" s="61" customFormat="1" ht="60" customHeight="1" x14ac:dyDescent="0.25">
      <c r="A1228" s="41">
        <f t="shared" si="206"/>
        <v>1136</v>
      </c>
      <c r="B1228" s="41">
        <f t="shared" si="207"/>
        <v>20</v>
      </c>
      <c r="C1228" s="41">
        <v>1307</v>
      </c>
      <c r="D1228" s="42" t="s">
        <v>2301</v>
      </c>
      <c r="E1228" s="129" t="s">
        <v>2030</v>
      </c>
      <c r="F1228" s="129" t="s">
        <v>1545</v>
      </c>
      <c r="G1228" s="41" t="s">
        <v>2302</v>
      </c>
      <c r="H1228" s="43">
        <v>278.86599999999999</v>
      </c>
      <c r="I1228" s="43">
        <v>139.43299999999999</v>
      </c>
      <c r="J1228" s="43">
        <v>0</v>
      </c>
      <c r="K1228" s="43">
        <v>83.433000000000007</v>
      </c>
      <c r="L1228" s="43">
        <v>0</v>
      </c>
      <c r="M1228" s="43">
        <v>56</v>
      </c>
      <c r="N1228" s="43">
        <v>0</v>
      </c>
      <c r="O1228" s="43">
        <v>0</v>
      </c>
    </row>
    <row r="1229" spans="1:15" ht="15" customHeight="1" x14ac:dyDescent="0.3">
      <c r="G1229" s="4"/>
      <c r="J1229" s="38"/>
      <c r="L1229" s="38"/>
    </row>
    <row r="1230" spans="1:15" ht="23.25" hidden="1" customHeight="1" x14ac:dyDescent="0.3">
      <c r="D1230" s="35"/>
      <c r="H1230" s="38"/>
      <c r="J1230" s="38"/>
      <c r="K1230" s="38"/>
    </row>
    <row r="1231" spans="1:15" ht="132.75" hidden="1" customHeight="1" x14ac:dyDescent="0.3">
      <c r="D1231" s="147" t="s">
        <v>2445</v>
      </c>
      <c r="J1231" s="148" t="s">
        <v>2446</v>
      </c>
      <c r="K1231" s="148"/>
      <c r="L1231" s="148"/>
      <c r="M1231" s="148"/>
      <c r="N1231" s="148"/>
    </row>
    <row r="1232" spans="1:15" ht="15" hidden="1" customHeight="1" x14ac:dyDescent="0.3">
      <c r="K1232" s="38"/>
      <c r="M1232" s="38"/>
    </row>
    <row r="1233" spans="4:12" ht="15" hidden="1" customHeight="1" x14ac:dyDescent="0.3">
      <c r="K1233" s="38"/>
    </row>
    <row r="1234" spans="4:12" ht="15" hidden="1" customHeight="1" x14ac:dyDescent="0.3">
      <c r="L1234" s="38"/>
    </row>
    <row r="1235" spans="4:12" ht="162" hidden="1" customHeight="1" x14ac:dyDescent="0.3">
      <c r="D1235" s="149" t="s">
        <v>2447</v>
      </c>
      <c r="E1235" s="149"/>
    </row>
    <row r="1238" spans="4:12" ht="15" customHeight="1" x14ac:dyDescent="0.3">
      <c r="K1238" s="38"/>
    </row>
    <row r="1248" spans="4:12" ht="15" customHeight="1" x14ac:dyDescent="0.3">
      <c r="G1248" s="1" t="s">
        <v>2331</v>
      </c>
    </row>
  </sheetData>
  <autoFilter ref="A5:XEH1228"/>
  <mergeCells count="6">
    <mergeCell ref="J1231:N1231"/>
    <mergeCell ref="D1235:E1235"/>
    <mergeCell ref="N4:O4"/>
    <mergeCell ref="A3:O3"/>
    <mergeCell ref="C1:D1"/>
    <mergeCell ref="J1:O1"/>
  </mergeCells>
  <printOptions horizontalCentered="1"/>
  <pageMargins left="0.23622047244094491" right="3.937007874015748E-2" top="0.15748031496062992" bottom="0.15748031496062992" header="0.31496062992125984" footer="0.31496062992125984"/>
  <pageSetup paperSize="9" scale="48" fitToHeight="53" orientation="landscape" verticalDpi="0" r:id="rId1"/>
  <headerFooter>
    <oddFooter>&amp;R&amp;P</oddFooter>
  </headerFooter>
  <rowBreaks count="13" manualBreakCount="13">
    <brk id="71" max="14" man="1"/>
    <brk id="227" max="14" man="1"/>
    <brk id="265" max="14" man="1"/>
    <brk id="332" max="14" man="1"/>
    <brk id="356" max="14" man="1"/>
    <brk id="632" max="14" man="1"/>
    <brk id="653" max="14" man="1"/>
    <brk id="674" max="14" man="1"/>
    <brk id="697" max="14" man="1"/>
    <brk id="868" max="14" man="1"/>
    <brk id="930" max="14" man="1"/>
    <brk id="1005" max="14" man="1"/>
    <brk id="1129"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2</vt:i4>
      </vt:variant>
    </vt:vector>
  </HeadingPairs>
  <TitlesOfParts>
    <vt:vector size="3" baseType="lpstr">
      <vt:lpstr>Аркуш1</vt:lpstr>
      <vt:lpstr>Аркуш1!Заголовки_для_друку</vt:lpstr>
      <vt:lpstr>Аркуш1!Область_друку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rada122</dc:creator>
  <cp:lastModifiedBy>RePack by Diakov</cp:lastModifiedBy>
  <cp:lastPrinted>2019-05-13T14:57:35Z</cp:lastPrinted>
  <dcterms:created xsi:type="dcterms:W3CDTF">2017-01-17T10:18:24Z</dcterms:created>
  <dcterms:modified xsi:type="dcterms:W3CDTF">2019-05-14T12:37:58Z</dcterms:modified>
</cp:coreProperties>
</file>